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8475" windowHeight="6660" tabRatio="855" activeTab="0"/>
  </bookViews>
  <sheets>
    <sheet name="BS" sheetId="1" r:id="rId1"/>
    <sheet name="P&amp;L" sheetId="2" r:id="rId2"/>
    <sheet name="CF" sheetId="3" r:id="rId3"/>
    <sheet name="Equity" sheetId="4" r:id="rId4"/>
    <sheet name="POlicy Notes" sheetId="5" r:id="rId5"/>
    <sheet name="Notes" sheetId="6" r:id="rId6"/>
    <sheet name="FA" sheetId="7" r:id="rId7"/>
    <sheet name="Sheet1" sheetId="8" r:id="rId8"/>
  </sheets>
  <externalReferences>
    <externalReference r:id="rId11"/>
    <externalReference r:id="rId12"/>
    <externalReference r:id="rId13"/>
    <externalReference r:id="rId14"/>
    <externalReference r:id="rId15"/>
    <externalReference r:id="rId16"/>
  </externalReferences>
  <definedNames>
    <definedName name="_ABT_ADDRESS1">#REF!</definedName>
    <definedName name="_ABT_ADDRESS2">#REF!</definedName>
    <definedName name="_ABT_AMEX">#REF!</definedName>
    <definedName name="_ABT_APPSTR">#REF!</definedName>
    <definedName name="_ABT_BUYPROD">#REF!</definedName>
    <definedName name="_ABT_COMPANY">#REF!</definedName>
    <definedName name="_ABT_CREDIT">#REF!</definedName>
    <definedName name="_ABT_CROW">#REF!</definedName>
    <definedName name="_ABT_CTRY">#REF!</definedName>
    <definedName name="_ABT_DEFS">#REF!</definedName>
    <definedName name="_ABT_DISK1">#REF!</definedName>
    <definedName name="_ABT_DISK2">#REF!</definedName>
    <definedName name="_ABT_DISK3">#REF!</definedName>
    <definedName name="_ABT_DISL4">#REF!</definedName>
    <definedName name="_ABT_DLG_ORDER">#REF!</definedName>
    <definedName name="_ABT_EXP">#REF!</definedName>
    <definedName name="_ABT_GETEM">#REF!</definedName>
    <definedName name="_ABT_MA">#REF!</definedName>
    <definedName name="_ABT_MC">#REF!</definedName>
    <definedName name="_ABT_MORE">#REF!</definedName>
    <definedName name="_ABT_NAME">#REF!</definedName>
    <definedName name="_ABT_NUMPROD">#REF!</definedName>
    <definedName name="_ABT_ORD_DLG">#REF!</definedName>
    <definedName name="_ABT_ORDER">#REF!</definedName>
    <definedName name="_ABT_ORDERFORM">#REF!</definedName>
    <definedName name="_ABT_ORDFORM">#REF!</definedName>
    <definedName name="_ABT_ORDNEXT">#REF!</definedName>
    <definedName name="_ABT_ORDSUB">#REF!</definedName>
    <definedName name="_ABT_ORDTABLE">#REF!</definedName>
    <definedName name="_ABT_OROW">#REF!</definedName>
    <definedName name="_ABT_PHONE">#REF!</definedName>
    <definedName name="_ABT_PHONEFLG">#REF!</definedName>
    <definedName name="_ABT_PRODROW">#REF!</definedName>
    <definedName name="_ABT_PRODTABLE">#REF!</definedName>
    <definedName name="_ABT_RESPS">#REF!</definedName>
    <definedName name="_ABT_RET_LOC">#REF!</definedName>
    <definedName name="_ABT_SPECPRICE">#REF!</definedName>
    <definedName name="_ABT_VISA">#REF!</definedName>
    <definedName name="_ABT_WANTIT">#REF!</definedName>
    <definedName name="_ABT_YESORDER">#REF!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BOUT">#REF!</definedName>
    <definedName name="AR">#REF!</definedName>
    <definedName name="ASSETS">#REF!</definedName>
    <definedName name="BALANCE_AREA">#REF!</definedName>
    <definedName name="BALANCE_B1">#REF!</definedName>
    <definedName name="BALANCESHEET">'[2]BalanceSheet'!#REF!</definedName>
    <definedName name="CASH">#REF!</definedName>
    <definedName name="CASH_AREA">#REF!</definedName>
    <definedName name="CASH_B1">#REF!</definedName>
    <definedName name="CASH1">#REF!</definedName>
    <definedName name="CASH2">#REF!</definedName>
    <definedName name="CGS">#REF!</definedName>
    <definedName name="CHARTASSET">#REF!</definedName>
    <definedName name="CHARTINCOME">#REF!</definedName>
    <definedName name="Codes">'[4]Notes'!#REF!</definedName>
    <definedName name="CONTENT">#REF!</definedName>
    <definedName name="CURASSET">#REF!</definedName>
    <definedName name="CURLIABIL">#REF!</definedName>
    <definedName name="CYear1">'[4]Notes'!#REF!</definedName>
    <definedName name="CYear2">'[4]Notes'!#REF!</definedName>
    <definedName name="CYear3">'[4]Notes'!#REF!</definedName>
    <definedName name="CYear4">'[4]Notes'!#REF!</definedName>
    <definedName name="DATA">'[3]Data'!#REF!</definedName>
    <definedName name="DATA_01">'[3]Data'!#REF!</definedName>
    <definedName name="DATA_03">'[3]Data'!#REF!</definedName>
    <definedName name="DATA_04">#REF!</definedName>
    <definedName name="DATA_05">#REF!</definedName>
    <definedName name="DATA_06">#REF!</definedName>
    <definedName name="DATA_07">#REF!</definedName>
    <definedName name="DATA_08">#REF!</definedName>
    <definedName name="DATA_09">#REF!</definedName>
    <definedName name="DATA_10">#REF!</definedName>
    <definedName name="DATA_11">#REF!</definedName>
    <definedName name="DATA_12">#REF!</definedName>
    <definedName name="DATA_13">#REF!</definedName>
    <definedName name="DATA_14">#REF!</definedName>
    <definedName name="DATA_15">#REF!</definedName>
    <definedName name="DATA_16">#REF!</definedName>
    <definedName name="DATA_17">#REF!</definedName>
    <definedName name="DATA_18">#REF!</definedName>
    <definedName name="DATA_19">#REF!</definedName>
    <definedName name="DATA_20">#REF!</definedName>
    <definedName name="DATA_21">#REF!</definedName>
    <definedName name="DATA_B3">'[3]Data'!#REF!</definedName>
    <definedName name="DISCLAIM_RGN">#REF!</definedName>
    <definedName name="DISCLAIMER">#REF!</definedName>
    <definedName name="DLG_ORDER">#REF!</definedName>
    <definedName name="EQUITY">#REF!</definedName>
    <definedName name="FILE_SHARE">#REF!</definedName>
    <definedName name="FILE_SHARE_RGN">#REF!</definedName>
    <definedName name="FORMULAS">#REF!</definedName>
    <definedName name="FORMULAS_RGN">#REF!</definedName>
    <definedName name="HeadB1">'[6]BS'!#REF!</definedName>
    <definedName name="HeadB2">'[6]BS'!#REF!</definedName>
    <definedName name="HeadB3">#REF!</definedName>
    <definedName name="HeadP1">'[6]PL'!#REF!</definedName>
    <definedName name="HeadP2">'[6]PL'!#REF!</definedName>
    <definedName name="HELP_01_RGN">#REF!</definedName>
    <definedName name="HELP_02_RGN">#REF!</definedName>
    <definedName name="HELP1">#REF!</definedName>
    <definedName name="HELP2">#REF!</definedName>
    <definedName name="INCOME">#REF!</definedName>
    <definedName name="INCOME_AREA">#REF!</definedName>
    <definedName name="INCOME_B1">#REF!</definedName>
    <definedName name="INCOME1">#REF!</definedName>
    <definedName name="INCOMEB4">#REF!</definedName>
    <definedName name="INFORMATION">#REF!</definedName>
    <definedName name="INSTRUCT_AREA">#REF!</definedName>
    <definedName name="INSTRUCTIONS">#REF!</definedName>
    <definedName name="INTEREST">#REF!</definedName>
    <definedName name="INVENT">#REF!</definedName>
    <definedName name="Jan1">'[5]Cons '!$C$8</definedName>
    <definedName name="LIABILITIES">#REF!</definedName>
    <definedName name="Man10">'[4]Notes'!#REF!</definedName>
    <definedName name="ManCF">'[4]Notes'!#REF!</definedName>
    <definedName name="OVERVIEW">#REF!</definedName>
    <definedName name="OVERVIEW_RGN">#REF!</definedName>
    <definedName name="_xlnm.Print_Area" localSheetId="0">'BS'!$A$1:$L$51</definedName>
    <definedName name="_xlnm.Print_Area" localSheetId="2">'CF'!$A$1:$K$60</definedName>
    <definedName name="_xlnm.Print_Area" localSheetId="3">'Equity'!$A$1:$J$40</definedName>
    <definedName name="_xlnm.Print_Area" localSheetId="6">'FA'!$A$1:$K$53</definedName>
    <definedName name="_xlnm.Print_Area" localSheetId="5">'Notes'!$A$1:$K$122</definedName>
    <definedName name="_xlnm.Print_Area" localSheetId="1">'P&amp;L'!$A$1:$M$58</definedName>
    <definedName name="_xlnm.Print_Area" localSheetId="4">'POlicy Notes'!$A$1:$J$50</definedName>
    <definedName name="_xlnm.Print_Area" localSheetId="7">'Sheet1'!$A$1:$F$59</definedName>
    <definedName name="PRODUCT1">#REF!</definedName>
    <definedName name="PRODUCT2">#REF!</definedName>
    <definedName name="PRODUCT3">#REF!</definedName>
    <definedName name="PYear1">'[4]Notes'!#REF!</definedName>
    <definedName name="PYear2">'[4]Notes'!#REF!</definedName>
    <definedName name="PYear3">'[4]Notes'!#REF!</definedName>
    <definedName name="PYear4">'[4]Notes'!#REF!</definedName>
    <definedName name="SALES">#REF!</definedName>
    <definedName name="Start">'[4]Notes'!#REF!</definedName>
    <definedName name="STEPS_RGN">#REF!</definedName>
    <definedName name="STEPS1">#REF!</definedName>
    <definedName name="STEPS2">#REF!</definedName>
    <definedName name="STEPS2_RGN">#REF!</definedName>
    <definedName name="STEPS3">#REF!</definedName>
    <definedName name="STEPS3_RGN">#REF!</definedName>
    <definedName name="TIPS_HELP">#REF!</definedName>
    <definedName name="TIPS_MAC_RGN">#REF!</definedName>
    <definedName name="TIPS_MACROS">#REF!</definedName>
    <definedName name="TIPS1">#REF!</definedName>
    <definedName name="TIPS1_RGN">#REF!</definedName>
    <definedName name="TIPS2">#REF!</definedName>
    <definedName name="XBONE">#REF!</definedName>
    <definedName name="XBSEVEN">#REF!</definedName>
    <definedName name="XBSIX">#REF!</definedName>
    <definedName name="XBTEN">#REF!</definedName>
    <definedName name="XBTHIRTEEN">#REF!</definedName>
    <definedName name="XBTHREE">#REF!</definedName>
    <definedName name="XBTWELVE">#REF!</definedName>
    <definedName name="XBTWO">#REF!</definedName>
    <definedName name="XCONE">#REF!</definedName>
    <definedName name="XCTHREE">#REF!</definedName>
    <definedName name="XCTWO">#REF!</definedName>
    <definedName name="YR">'[3]Data'!#REF!</definedName>
  </definedNames>
  <calcPr fullCalcOnLoad="1"/>
</workbook>
</file>

<file path=xl/sharedStrings.xml><?xml version="1.0" encoding="utf-8"?>
<sst xmlns="http://schemas.openxmlformats.org/spreadsheetml/2006/main" count="346" uniqueCount="256">
  <si>
    <t>Liabilities against assets subject to finance lease</t>
  </si>
  <si>
    <t>Total</t>
  </si>
  <si>
    <t>Bills payable</t>
  </si>
  <si>
    <t>THE BANK OF AZAD JAMMU AND KASHMIR</t>
  </si>
  <si>
    <t xml:space="preserve">Borrowings </t>
  </si>
  <si>
    <t>Deposits</t>
  </si>
  <si>
    <t>ASSETS</t>
  </si>
  <si>
    <t>PROFIT AND LOSS ACCOUNT</t>
  </si>
  <si>
    <t>Bad debts written off directly</t>
  </si>
  <si>
    <t>Fee, commission and brokerage income</t>
  </si>
  <si>
    <t>Dividend income</t>
  </si>
  <si>
    <t>Income from dealing in foreign currencies</t>
  </si>
  <si>
    <t>Other income</t>
  </si>
  <si>
    <t>Administrative expenses</t>
  </si>
  <si>
    <t>Other charges</t>
  </si>
  <si>
    <t>Cash and balances with treasury banks</t>
  </si>
  <si>
    <t>Balances with other banks</t>
  </si>
  <si>
    <t>Investments</t>
  </si>
  <si>
    <t>Advances</t>
  </si>
  <si>
    <t>Other assets</t>
  </si>
  <si>
    <t>Operating fixed assets</t>
  </si>
  <si>
    <t>Other liabilities</t>
  </si>
  <si>
    <t>Deferred taxation</t>
  </si>
  <si>
    <t>NET ASSETS</t>
  </si>
  <si>
    <t>REPRESENTED BY</t>
  </si>
  <si>
    <t>Share capital</t>
  </si>
  <si>
    <t>Reserves</t>
  </si>
  <si>
    <t>Un-appropriated profit</t>
  </si>
  <si>
    <t>CONTINGENCIES AND COMMITMENTS</t>
  </si>
  <si>
    <t>LIABILITIES</t>
  </si>
  <si>
    <t>CASH FLOW STATEMENT</t>
  </si>
  <si>
    <t>CASH FLOW FROM OPERATING ACTIVITIES</t>
  </si>
  <si>
    <t>CASH FLOW FROM INVESTING ACTIVITIES</t>
  </si>
  <si>
    <t>RELATED PARTY TRANSACTIONS</t>
  </si>
  <si>
    <t xml:space="preserve">Director </t>
  </si>
  <si>
    <t>Notes</t>
  </si>
  <si>
    <t>Net mark-up / interest income</t>
  </si>
  <si>
    <t xml:space="preserve">Mark-up / return / interest expensed </t>
  </si>
  <si>
    <t>Mark-up / return / interest earned</t>
  </si>
  <si>
    <t>Total non-markup / interest income</t>
  </si>
  <si>
    <t>Other provisions / write offs</t>
  </si>
  <si>
    <t>Total non-markup / interest expenses</t>
  </si>
  <si>
    <t>Extraordinary / unusual items</t>
  </si>
  <si>
    <t>NON MARK-UP / INTEREST EXPENSES</t>
  </si>
  <si>
    <t>NON MARK-UP / INTEREST INCOME</t>
  </si>
  <si>
    <t>PROFIT BEFORE TAXATION</t>
  </si>
  <si>
    <t>PROFIT AFTER TAXATION</t>
  </si>
  <si>
    <t>Net mark-up / interest income after provisions</t>
  </si>
  <si>
    <t xml:space="preserve">STATEMENT OF CHANGES IN EQUITY </t>
  </si>
  <si>
    <t>(Rupees '000)</t>
  </si>
  <si>
    <t>June 30,</t>
  </si>
  <si>
    <t xml:space="preserve">Unappropriated </t>
  </si>
  <si>
    <t xml:space="preserve">profit </t>
  </si>
  <si>
    <t xml:space="preserve">Profit before taxation </t>
  </si>
  <si>
    <t>Net cash inflow from operating activities</t>
  </si>
  <si>
    <t xml:space="preserve">Cash and cash equivalents at beginning of the period </t>
  </si>
  <si>
    <t xml:space="preserve">Cash and cash equivalents at end of the period </t>
  </si>
  <si>
    <t>Other liabilities (excluding current taxation)</t>
  </si>
  <si>
    <t>DATE OF AUTHORIZATION</t>
  </si>
  <si>
    <t>STATUS AND NATURE OF BUSINESS</t>
  </si>
  <si>
    <t>1.</t>
  </si>
  <si>
    <t>2.</t>
  </si>
  <si>
    <t>3.</t>
  </si>
  <si>
    <t>SUMMARY OF SIGNIFICANT ACCOUNTING POLICIES</t>
  </si>
  <si>
    <t>NOTES TO THE FINANCIAL STATEMENTS</t>
  </si>
  <si>
    <t xml:space="preserve">Advances </t>
  </si>
  <si>
    <t xml:space="preserve">Managing Director </t>
  </si>
  <si>
    <t xml:space="preserve">Other assets </t>
  </si>
  <si>
    <t>(Increase) / decrease in operating assets</t>
  </si>
  <si>
    <t>Increase / (decrease) in operating liabilities</t>
  </si>
  <si>
    <t>BASIS OF PRESENTATION</t>
  </si>
  <si>
    <t>Amortization of Deferred Government grant</t>
  </si>
  <si>
    <t>Rupees '000</t>
  </si>
  <si>
    <t>These financial statements were authorised for issue by the Board of Directors of the Bank on _________________ .</t>
  </si>
  <si>
    <t xml:space="preserve">                                                                     </t>
  </si>
  <si>
    <t>ADVANCES</t>
  </si>
  <si>
    <t>(Un-Audited)</t>
  </si>
  <si>
    <t>(Audited)</t>
  </si>
  <si>
    <t xml:space="preserve">Deferred Government grant </t>
  </si>
  <si>
    <t xml:space="preserve"> </t>
  </si>
  <si>
    <t>(INCREASE)/DECREASE IN OPERATING ASSETS</t>
  </si>
  <si>
    <t>inc/dec</t>
  </si>
  <si>
    <t>LENDINGS TO FINANCIAL INSTITUTIONS</t>
  </si>
  <si>
    <t>Call lendings</t>
  </si>
  <si>
    <t>Rev Repos</t>
  </si>
  <si>
    <t>Placements</t>
  </si>
  <si>
    <t>Less: advance tax</t>
  </si>
  <si>
    <t>INCREASE/(DECREASE) IN OPERATING LIAB</t>
  </si>
  <si>
    <t>Borrowing from financial institutions</t>
  </si>
  <si>
    <t>Deposit and other accounts</t>
  </si>
  <si>
    <t>INCOME TAX PAID</t>
  </si>
  <si>
    <t>Opening balance</t>
  </si>
  <si>
    <t>Add: Provision for taxation</t>
  </si>
  <si>
    <t>Less: Closing balance</t>
  </si>
  <si>
    <t>Net investment in available for sale securities</t>
  </si>
  <si>
    <t>Net investment in held to maturity securities</t>
  </si>
  <si>
    <t>FIXED CAPITAL EXPENDITURE</t>
  </si>
  <si>
    <t>Adjustment in fixed assets</t>
  </si>
  <si>
    <t>Direct acquisition</t>
  </si>
  <si>
    <t>Opening balance CWIP</t>
  </si>
  <si>
    <t>Less: Closing balance CWIP</t>
  </si>
  <si>
    <t>(INC)/DEC IN INTANGIBLE ASSETS</t>
  </si>
  <si>
    <t>Closing balance</t>
  </si>
  <si>
    <t>Less: opening balance</t>
  </si>
  <si>
    <t>Add: amortization</t>
  </si>
  <si>
    <t>Less: Deferred Cost</t>
  </si>
  <si>
    <t>Other Assets</t>
  </si>
  <si>
    <t>4.</t>
  </si>
  <si>
    <t>5.</t>
  </si>
  <si>
    <t>Lending to Financial Institutions</t>
  </si>
  <si>
    <t>For the quarter,</t>
  </si>
  <si>
    <t xml:space="preserve">Ended </t>
  </si>
  <si>
    <t>Fixed Assets Adjustment</t>
  </si>
  <si>
    <t>Lending to financial Institution</t>
  </si>
  <si>
    <t xml:space="preserve">Less : Tax Paid </t>
  </si>
  <si>
    <t>Adjustment for non-cash charges</t>
  </si>
  <si>
    <t>Net Investment in avaiable for sale securities</t>
  </si>
  <si>
    <t>Investment in Operating Fixed Assets</t>
  </si>
  <si>
    <t>INVESTMENTS</t>
  </si>
  <si>
    <t>Available for sale securities</t>
  </si>
  <si>
    <t>Commitments to extend credit</t>
  </si>
  <si>
    <t>Bills for collection</t>
  </si>
  <si>
    <t>7.2</t>
  </si>
  <si>
    <t>Held to Maturity Securities</t>
  </si>
  <si>
    <t>Running finance</t>
  </si>
  <si>
    <t>Demand finance</t>
  </si>
  <si>
    <t xml:space="preserve">Consumer Finance </t>
  </si>
  <si>
    <t xml:space="preserve">Advances Gross </t>
  </si>
  <si>
    <t>Advances net of Provision</t>
  </si>
  <si>
    <t xml:space="preserve">These financial statements have been prepared under the historical cost convention as modified for certain investments which are shown at revalued amounts. </t>
  </si>
  <si>
    <t>Net Investment in Held for maturities securities</t>
  </si>
  <si>
    <t>Term Finance Certificates</t>
  </si>
  <si>
    <t>December 31</t>
  </si>
  <si>
    <t xml:space="preserve">Balance of the Government of Azad Jannu and Kashmir </t>
  </si>
  <si>
    <t xml:space="preserve">        -Deposit at the Close of the Period</t>
  </si>
  <si>
    <t xml:space="preserve">        -Mark-up/return/interest payable on Deposits</t>
  </si>
  <si>
    <t xml:space="preserve">Transaction with the Government of Azad Jannu and Kashmir </t>
  </si>
  <si>
    <t>Dividend Income</t>
  </si>
  <si>
    <t>Net Cash Outflow from Financing Activities</t>
  </si>
  <si>
    <t>6.</t>
  </si>
  <si>
    <t>8.</t>
  </si>
  <si>
    <t>8.1</t>
  </si>
  <si>
    <t>8.2</t>
  </si>
  <si>
    <t>9.</t>
  </si>
  <si>
    <t>BASIS OF MEASUREMENTS</t>
  </si>
  <si>
    <t>Pak Arab Fertilizers Limited</t>
  </si>
  <si>
    <t>PACE Pakistan Limited</t>
  </si>
  <si>
    <t>Bills for collection represent bills drawn on various financial institutions  on behalf of Bank's customers. These are accepted by the Bank as an agent and the Bank does not carry any credit risk in respect of these bills.</t>
  </si>
  <si>
    <t>Parties are considered to be related if one party has the ability to control the other party or exercise significant influence over the other party in making financial or operating decisions. The Government of Azad Jammu and Kashmir holds directly and indirectly bank's entire share capital at the half year end, therefore all of its departments are related parties of the Bank. Also the bank has related party relationship with its directors,key managment personnel,entities over which the directors are able to excercise significant influence.</t>
  </si>
  <si>
    <t>Details of transactions with related parties and balances with them at the end of the half year were as follows:-</t>
  </si>
  <si>
    <t>and its related departments at the  end of the period:-</t>
  </si>
  <si>
    <t>and its related departments during the period:-</t>
  </si>
  <si>
    <t>7.1</t>
  </si>
  <si>
    <t>Investment by types</t>
  </si>
  <si>
    <t>Held by</t>
  </si>
  <si>
    <t xml:space="preserve">Given as </t>
  </si>
  <si>
    <t>Colletral</t>
  </si>
  <si>
    <t>Bank</t>
  </si>
  <si>
    <t>Rupees  in "000"</t>
  </si>
  <si>
    <t>Rupees in "000"</t>
  </si>
  <si>
    <t xml:space="preserve">Deposit Outstanding </t>
  </si>
  <si>
    <t>Mark-up/return/interest payable on Deposits</t>
  </si>
  <si>
    <t>Mark-up/return/interest Expensed on Deposits</t>
  </si>
  <si>
    <t xml:space="preserve">Depreciation </t>
  </si>
  <si>
    <t>* Deffered Govt. Grant.</t>
  </si>
  <si>
    <t>December 31,</t>
  </si>
  <si>
    <t>Audited)</t>
  </si>
  <si>
    <t>The Bank of Azad Jammu and Kashmir (the Bank) was established under the Bank of Azad Jammu and Kashmir Act, 2005 (the Act) and is principally engaged in commercial banking and related services as a non-scheduled bank in Azad Jammu and Kashmir State. The Head Office of the Bank is situated at Bank Square, Chatter, Muzaffarabad, Azad Jammu and Kashmir. The Government of Azad Jammu and Kashmir holds directly and indirectly Bank's entire share capital at the end of  the period.</t>
  </si>
  <si>
    <t>Details of transactions with related parties and balances with them at the end of the period were as follows:-</t>
  </si>
  <si>
    <t>March 31,</t>
  </si>
  <si>
    <t xml:space="preserve">For the </t>
  </si>
  <si>
    <t>year</t>
  </si>
  <si>
    <t xml:space="preserve">up to  the </t>
  </si>
  <si>
    <t xml:space="preserve">Year  ended </t>
  </si>
  <si>
    <t>Provision for impairment in value of investment</t>
  </si>
  <si>
    <t>Investment at Cost</t>
  </si>
  <si>
    <t>Gain on sale of securities</t>
  </si>
  <si>
    <t xml:space="preserve">Basic/Diluted Earning per share ( Rupees) </t>
  </si>
  <si>
    <t>Unrealized gain  on revaluation of investments  classified as held for trading</t>
  </si>
  <si>
    <t>STATEMENT OF COMPLIANCE</t>
  </si>
  <si>
    <t>for sale securities-net</t>
  </si>
  <si>
    <t>Total Investment at market Value</t>
  </si>
  <si>
    <t>7.</t>
  </si>
  <si>
    <t>9.1</t>
  </si>
  <si>
    <t>9.2</t>
  </si>
  <si>
    <t>10.</t>
  </si>
  <si>
    <t>The annexed notes 1 to 10 form an integral part of these financial statements.</t>
  </si>
  <si>
    <t>Parties are considered to be related if one party has the ability to control the other party or exercise significant influence over the other party in making financial or operating decisions. The Government of Azad Jammu and Kashmir holds directly and indirectly bank's entire share capital at the Quarter end, therefore all of its departments are related parties of the Bank. Also the bank has related party relationship with its directors,key managment personnel,entities over which the directors are able to excercise significant influence.</t>
  </si>
  <si>
    <t>Provision for impairment in the value of investment</t>
  </si>
  <si>
    <t>Pakistan Mobile Communications (Pvt) Limited</t>
  </si>
  <si>
    <t>Less: Dividend</t>
  </si>
  <si>
    <t>HBL Income Fund</t>
  </si>
  <si>
    <t>Provision for non performing Loans and advances</t>
  </si>
  <si>
    <t>Staff  Finance</t>
  </si>
  <si>
    <t xml:space="preserve">Surplus on revaluation of asset </t>
  </si>
  <si>
    <t>Add:- Surplus on revaluation of available</t>
  </si>
  <si>
    <t>Provision against non-performing loans and advances</t>
  </si>
  <si>
    <t xml:space="preserve">Bonus Shares issued </t>
  </si>
  <si>
    <t>(DECREASE) / INCREASE IN CASH AND CASH EQUIVALENTS</t>
  </si>
  <si>
    <t>8.3</t>
  </si>
  <si>
    <t>Direct Credit Subsititutes</t>
  </si>
  <si>
    <t xml:space="preserve">-Guarantee in favour of </t>
  </si>
  <si>
    <t xml:space="preserve">        Government</t>
  </si>
  <si>
    <t xml:space="preserve">        Others</t>
  </si>
  <si>
    <t>Margin Financing</t>
  </si>
  <si>
    <t>March 31,2012</t>
  </si>
  <si>
    <t>Provision against Lending to Financial Institutions</t>
  </si>
  <si>
    <t>Alflah GHP Cash Fund</t>
  </si>
  <si>
    <t>NAFA Asset Allocation Fund</t>
  </si>
  <si>
    <t>NIT(U)</t>
  </si>
  <si>
    <t>Pak Income Enhancement Fund (Arif Habib)</t>
  </si>
  <si>
    <t>Pak Cash Management Fund (Arif Habib)</t>
  </si>
  <si>
    <t>NIT(Govt. Securities Fund)</t>
  </si>
  <si>
    <t>Askari Income Fund</t>
  </si>
  <si>
    <t>Pak Oman  Government Securities Fund</t>
  </si>
  <si>
    <t>Less:- Provision for Dimunition in value of Investment</t>
  </si>
  <si>
    <t>Less: Tax payable/ Depreciation provision</t>
  </si>
  <si>
    <t xml:space="preserve">STATEMENT OF FINANCIAL POSITION </t>
  </si>
  <si>
    <t>These financial statements have been prepared in accordance with the requirements of The Bank of Azad Jammu and Kashmir Act, 2005 and its Bye-Laws 2007 and are in accordance with the approved accounting standards as applicable in Pakistan.  Bye-Laws 2007 require that the Statement of Financial Position and Profit and Loss Account of the Bank shall be drawn up in conformity with the Rules and Regulations of the State Bank of Pakistan and Section 34 of the Banking Companies Ordinance, 1962.</t>
  </si>
  <si>
    <t xml:space="preserve">  - General Provision </t>
  </si>
  <si>
    <t xml:space="preserve">  - Specific Provision</t>
  </si>
  <si>
    <t xml:space="preserve">        - Car finance</t>
  </si>
  <si>
    <t xml:space="preserve">        - Finance against salary</t>
  </si>
  <si>
    <t xml:space="preserve">        - Personal Loans</t>
  </si>
  <si>
    <t>Taxation - current</t>
  </si>
  <si>
    <r>
      <t>Taxation</t>
    </r>
    <r>
      <rPr>
        <sz val="12"/>
        <rFont val="MS Sans Serif"/>
        <family val="2"/>
      </rPr>
      <t xml:space="preserve"> - deferred</t>
    </r>
  </si>
  <si>
    <t>AS AT MARCH 31,2013</t>
  </si>
  <si>
    <t>FOR THE THREE MONTHS PERIOD ENDED MARCH 31,2013</t>
  </si>
  <si>
    <t>2013</t>
  </si>
  <si>
    <t>March 31,2013</t>
  </si>
  <si>
    <t>December 31,2012</t>
  </si>
  <si>
    <t>FOR THE THREE MONTHS PERIOD ENDED MARCH  31, 2013</t>
  </si>
  <si>
    <t>Advance Against issuance of Shares</t>
  </si>
  <si>
    <t>HBL Money Market Fund</t>
  </si>
  <si>
    <t>Pak Oman  Asset Allocation Fund</t>
  </si>
  <si>
    <t>Pak Oman Advantage  Islamic Income Fund</t>
  </si>
  <si>
    <t>KASB Income Fund</t>
  </si>
  <si>
    <t>AKD Cash Fund</t>
  </si>
  <si>
    <t>Faysal Money Market Fund</t>
  </si>
  <si>
    <t>MCB Dynamic Cash Fund</t>
  </si>
  <si>
    <t>UBL Liquidity Plus Fund</t>
  </si>
  <si>
    <t>December 31,2012 ( Audited)</t>
  </si>
  <si>
    <t>March 31,2013 ( Un Audited)</t>
  </si>
  <si>
    <t xml:space="preserve">        - Student Loan</t>
  </si>
  <si>
    <t xml:space="preserve">        - Gold Loan</t>
  </si>
  <si>
    <t>Agruculture Loan</t>
  </si>
  <si>
    <t>The Bank has 52 branches (December 2012:  52 branches) in Azad Jammu and Kashmir.</t>
  </si>
  <si>
    <t xml:space="preserve">The accounting policies adopted in the preparation of these financial statements are the same as applied in the preparation of the financial statements of the bank for the year ended December 31, 2012.    </t>
  </si>
  <si>
    <t>Balance as at January 01, 2012</t>
  </si>
  <si>
    <t>Net Profit for the year  ended December 31,2012</t>
  </si>
  <si>
    <t>Advance against issue of shares</t>
  </si>
  <si>
    <t>Net Profit for the quarter ended March 31,2013</t>
  </si>
  <si>
    <t>Balance as at March 31, 2013</t>
  </si>
  <si>
    <t>Balance as at December  31, 2012</t>
  </si>
  <si>
    <t>These financial statements have been presented in accordance with the requirements of format prescribed by the State Bank of Pakistan's BSD Circular No 4 dated February 17, 2006 and the Bank of Azad Jammu and Kashmir Act , 2005 (the Act) and Bye Laws.                These financial Statements have been presented in pakistani Rupee, which is the Bank's functional and presentation currency. The figures have been rounded off to the nearest thousand rupees, unless otherwise stated.</t>
  </si>
  <si>
    <t>Micro/SME Finance</t>
  </si>
</sst>
</file>

<file path=xl/styles.xml><?xml version="1.0" encoding="utf-8"?>
<styleSheet xmlns="http://schemas.openxmlformats.org/spreadsheetml/2006/main">
  <numFmts count="39">
    <numFmt numFmtId="5" formatCode="&quot;Rs&quot;#,##0_-;&quot;Rs&quot;#,##0\-"/>
    <numFmt numFmtId="6" formatCode="&quot;Rs&quot;#,##0_-;[Red]&quot;Rs&quot;#,##0\-"/>
    <numFmt numFmtId="7" formatCode="&quot;Rs&quot;#,##0.00_-;&quot;Rs&quot;#,##0.00\-"/>
    <numFmt numFmtId="8" formatCode="&quot;Rs&quot;#,##0.00_-;[Red]&quot;Rs&quot;#,##0.00\-"/>
    <numFmt numFmtId="42" formatCode="_-&quot;Rs&quot;* #,##0_-;_-&quot;Rs&quot;* #,##0\-;_-&quot;Rs&quot;* &quot;-&quot;_-;_-@_-"/>
    <numFmt numFmtId="41" formatCode="_-* #,##0_-;_-* #,##0\-;_-* &quot;-&quot;_-;_-@_-"/>
    <numFmt numFmtId="44" formatCode="_-&quot;Rs&quot;* #,##0.00_-;_-&quot;Rs&quot;* #,##0.00\-;_-&quot;Rs&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zł&quot;;\-#,##0\ &quot;zł&quot;"/>
    <numFmt numFmtId="173" formatCode="#,##0\ &quot;zł&quot;;[Red]\-#,##0\ &quot;zł&quot;"/>
    <numFmt numFmtId="174" formatCode="#,##0.00\ &quot;zł&quot;;\-#,##0.00\ &quot;zł&quot;"/>
    <numFmt numFmtId="175" formatCode="#,##0.00\ &quot;zł&quot;;[Red]\-#,##0.00\ &quot;zł&quot;"/>
    <numFmt numFmtId="176" formatCode="_-* #,##0\ &quot;zł&quot;_-;\-* #,##0\ &quot;zł&quot;_-;_-* &quot;-&quot;\ &quot;zł&quot;_-;_-@_-"/>
    <numFmt numFmtId="177" formatCode="_-* #,##0\ _z_ł_-;\-* #,##0\ _z_ł_-;_-* &quot;-&quot;\ _z_ł_-;_-@_-"/>
    <numFmt numFmtId="178" formatCode="_-* #,##0.00\ &quot;zł&quot;_-;\-* #,##0.00\ &quot;zł&quot;_-;_-* &quot;-&quot;??\ &quot;zł&quot;_-;_-@_-"/>
    <numFmt numFmtId="179" formatCode="_-* #,##0.00\ _z_ł_-;\-* #,##0.00\ _z_ł_-;_-* &quot;-&quot;??\ _z_ł_-;_-@_-"/>
    <numFmt numFmtId="180" formatCode="_-* #,##0.00_-;\-* #,##0.00_-;_-* &quot;-&quot;??_-;_-@_-"/>
    <numFmt numFmtId="181" formatCode="_-* #,##0_-;\-* #,##0_-;_-* &quot;-&quot;??_-;_-@_-"/>
    <numFmt numFmtId="182" formatCode="_(* #,##0_);_(* \(#,##0\);_(* &quot;-&quot;??_);_(@_)"/>
    <numFmt numFmtId="183" formatCode="_(* #,##0.0_);_(* \(#,##0.0\);_(* &quot;-&quot;??_);_(@_)"/>
    <numFmt numFmtId="184" formatCode="[$-409]dddd\,\ mmmm\ dd\,\ yyyy"/>
    <numFmt numFmtId="185" formatCode="[$-409]mmmm\ d\,\ yyyy;@"/>
    <numFmt numFmtId="186" formatCode="#,##0.000"/>
    <numFmt numFmtId="187" formatCode="#,##0.0"/>
    <numFmt numFmtId="188" formatCode="[$-415]d\ mmmm\ yyyy"/>
    <numFmt numFmtId="189" formatCode="_(* #,##0.000_);_(* \(#,##0.000\);_(* &quot;-&quot;??_);_(@_)"/>
    <numFmt numFmtId="190" formatCode="_(* #,##0.0000_);_(* \(#,##0.0000\);_(* &quot;-&quot;??_);_(@_)"/>
    <numFmt numFmtId="191" formatCode="0.00_);\(0.00\)"/>
    <numFmt numFmtId="192" formatCode="0.0_);\(0.0\)"/>
    <numFmt numFmtId="193" formatCode="0_);\(0\)"/>
    <numFmt numFmtId="194" formatCode="_(* #,##0.00000_);_(* \(#,##0.00000\);_(* &quot;-&quot;??_);_(@_)"/>
  </numFmts>
  <fonts count="74">
    <font>
      <sz val="10"/>
      <name val="Arial"/>
      <family val="0"/>
    </font>
    <font>
      <b/>
      <sz val="12.6"/>
      <color indexed="8"/>
      <name val="Arial"/>
      <family val="0"/>
    </font>
    <font>
      <u val="single"/>
      <sz val="10"/>
      <color indexed="36"/>
      <name val="MS Sans Serif"/>
      <family val="0"/>
    </font>
    <font>
      <u val="single"/>
      <sz val="10"/>
      <color indexed="12"/>
      <name val="MS Sans Serif"/>
      <family val="0"/>
    </font>
    <font>
      <sz val="10"/>
      <color indexed="8"/>
      <name val="MS Sans Serif"/>
      <family val="0"/>
    </font>
    <font>
      <sz val="8"/>
      <name val="Arial"/>
      <family val="0"/>
    </font>
    <font>
      <b/>
      <sz val="10"/>
      <color indexed="8"/>
      <name val="Arial"/>
      <family val="2"/>
    </font>
    <font>
      <sz val="12"/>
      <color indexed="8"/>
      <name val="Arial"/>
      <family val="2"/>
    </font>
    <font>
      <sz val="12"/>
      <name val="Arial"/>
      <family val="2"/>
    </font>
    <font>
      <b/>
      <sz val="12"/>
      <name val="Arial"/>
      <family val="2"/>
    </font>
    <font>
      <sz val="10"/>
      <name val="Courier"/>
      <family val="0"/>
    </font>
    <font>
      <sz val="12"/>
      <name val="Times New Roman"/>
      <family val="0"/>
    </font>
    <font>
      <i/>
      <sz val="10"/>
      <name val="Arial"/>
      <family val="2"/>
    </font>
    <font>
      <sz val="12"/>
      <color indexed="10"/>
      <name val="Arial"/>
      <family val="2"/>
    </font>
    <font>
      <b/>
      <sz val="11"/>
      <color indexed="8"/>
      <name val="Arial"/>
      <family val="2"/>
    </font>
    <font>
      <sz val="11"/>
      <name val="Arial"/>
      <family val="2"/>
    </font>
    <font>
      <b/>
      <sz val="11"/>
      <name val="Arial"/>
      <family val="2"/>
    </font>
    <font>
      <i/>
      <sz val="11"/>
      <name val="Arial"/>
      <family val="2"/>
    </font>
    <font>
      <b/>
      <sz val="12"/>
      <color indexed="8"/>
      <name val="MS Sans Serif"/>
      <family val="2"/>
    </font>
    <font>
      <b/>
      <sz val="10"/>
      <color indexed="8"/>
      <name val="MS Sans Serif"/>
      <family val="2"/>
    </font>
    <font>
      <sz val="12"/>
      <name val="MS Sans Serif"/>
      <family val="2"/>
    </font>
    <font>
      <b/>
      <sz val="12"/>
      <name val="MS Sans Serif"/>
      <family val="2"/>
    </font>
    <font>
      <sz val="12"/>
      <color indexed="8"/>
      <name val="MS Sans Serif"/>
      <family val="2"/>
    </font>
    <font>
      <sz val="11"/>
      <color indexed="8"/>
      <name val="MS Sans Serif"/>
      <family val="2"/>
    </font>
    <font>
      <sz val="11"/>
      <name val="MS Sans Serif"/>
      <family val="2"/>
    </font>
    <font>
      <b/>
      <sz val="11"/>
      <color indexed="8"/>
      <name val="MS Sans Serif"/>
      <family val="2"/>
    </font>
    <font>
      <b/>
      <sz val="11"/>
      <name val="MS Sans Serif"/>
      <family val="2"/>
    </font>
    <font>
      <i/>
      <sz val="12"/>
      <color indexed="8"/>
      <name val="MS Sans Serif"/>
      <family val="2"/>
    </font>
    <font>
      <i/>
      <sz val="11"/>
      <color indexed="8"/>
      <name val="MS Sans Serif"/>
      <family val="2"/>
    </font>
    <font>
      <i/>
      <sz val="11"/>
      <name val="MS Sans Serif"/>
      <family val="2"/>
    </font>
    <font>
      <i/>
      <sz val="12"/>
      <name val="MS Sans Serif"/>
      <family val="2"/>
    </font>
    <font>
      <b/>
      <i/>
      <sz val="10"/>
      <color indexed="8"/>
      <name val="MS Sans Serif"/>
      <family val="2"/>
    </font>
    <font>
      <i/>
      <sz val="10"/>
      <color indexed="8"/>
      <name val="MS Sans Serif"/>
      <family val="2"/>
    </font>
    <font>
      <i/>
      <sz val="10"/>
      <name val="MS Sans Serif"/>
      <family val="2"/>
    </font>
    <font>
      <sz val="12"/>
      <color indexed="9"/>
      <name val="MS Sans Serif"/>
      <family val="2"/>
    </font>
    <font>
      <sz val="10"/>
      <name val="MS Sans Serif"/>
      <family val="2"/>
    </font>
    <font>
      <sz val="12.5"/>
      <name val="MS Sans Serif"/>
      <family val="2"/>
    </font>
    <font>
      <b/>
      <sz val="10"/>
      <name val="MS Sans Serif"/>
      <family val="2"/>
    </font>
    <font>
      <sz val="12"/>
      <color indexed="10"/>
      <name val="MS Sans Serif"/>
      <family val="2"/>
    </font>
    <font>
      <b/>
      <i/>
      <sz val="11"/>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1"/>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indexed="3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14"/>
        <bgColor indexed="64"/>
      </patternFill>
    </fill>
    <fill>
      <patternFill patternType="solid">
        <fgColor indexed="1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10" fillId="27" borderId="0">
      <alignment/>
      <protection/>
    </xf>
    <xf numFmtId="0" fontId="6" fillId="27" borderId="0">
      <alignment/>
      <protection/>
    </xf>
    <xf numFmtId="0" fontId="60" fillId="28" borderId="1" applyNumberFormat="0" applyAlignment="0" applyProtection="0"/>
    <xf numFmtId="0" fontId="61"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30" borderId="0">
      <alignment/>
      <protection/>
    </xf>
    <xf numFmtId="0" fontId="6" fillId="31" borderId="0">
      <alignment/>
      <protection/>
    </xf>
    <xf numFmtId="0" fontId="62" fillId="0" borderId="0" applyNumberFormat="0" applyFill="0" applyBorder="0" applyAlignment="0" applyProtection="0"/>
    <xf numFmtId="0" fontId="2" fillId="0" borderId="0" applyNumberFormat="0" applyFill="0" applyBorder="0" applyAlignment="0" applyProtection="0"/>
    <xf numFmtId="0" fontId="63" fillId="32"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3" fillId="0" borderId="0" applyNumberFormat="0" applyFill="0" applyBorder="0" applyAlignment="0" applyProtection="0"/>
    <xf numFmtId="0" fontId="67" fillId="33" borderId="1" applyNumberFormat="0" applyAlignment="0" applyProtection="0"/>
    <xf numFmtId="0" fontId="68" fillId="0" borderId="6" applyNumberFormat="0" applyFill="0" applyAlignment="0" applyProtection="0"/>
    <xf numFmtId="0" fontId="69" fillId="34" borderId="0" applyNumberFormat="0" applyBorder="0" applyAlignment="0" applyProtection="0"/>
    <xf numFmtId="0" fontId="1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37" fontId="11" fillId="35" borderId="0">
      <alignment/>
      <protection/>
    </xf>
    <xf numFmtId="0" fontId="0" fillId="36" borderId="7" applyNumberFormat="0" applyFont="0" applyAlignment="0" applyProtection="0"/>
    <xf numFmtId="0" fontId="70" fillId="28"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14">
    <xf numFmtId="0" fontId="0" fillId="0" borderId="0" xfId="0"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horizontal="left"/>
    </xf>
    <xf numFmtId="0" fontId="8" fillId="0" borderId="0" xfId="0" applyFont="1" applyBorder="1" applyAlignment="1">
      <alignment/>
    </xf>
    <xf numFmtId="182" fontId="8" fillId="0" borderId="0" xfId="44" applyNumberFormat="1" applyFont="1" applyAlignment="1">
      <alignment/>
    </xf>
    <xf numFmtId="182" fontId="8" fillId="0" borderId="0" xfId="44" applyNumberFormat="1" applyFont="1" applyBorder="1" applyAlignment="1">
      <alignment/>
    </xf>
    <xf numFmtId="0" fontId="7" fillId="0" borderId="0" xfId="68" applyNumberFormat="1" applyFont="1" applyFill="1" applyBorder="1" applyAlignment="1" applyProtection="1">
      <alignment/>
      <protection/>
    </xf>
    <xf numFmtId="0" fontId="8" fillId="0" borderId="0" xfId="64" applyFont="1" applyFill="1" applyBorder="1" applyAlignment="1">
      <alignment/>
      <protection/>
    </xf>
    <xf numFmtId="0" fontId="8" fillId="0" borderId="0" xfId="64" applyFont="1" applyFill="1" applyBorder="1" applyAlignment="1" applyProtection="1">
      <alignment/>
      <protection locked="0"/>
    </xf>
    <xf numFmtId="182" fontId="8" fillId="0" borderId="0" xfId="44" applyNumberFormat="1" applyFont="1" applyFill="1" applyBorder="1" applyAlignment="1">
      <alignment horizontal="center"/>
    </xf>
    <xf numFmtId="0" fontId="7" fillId="0" borderId="0" xfId="0" applyNumberFormat="1" applyFont="1" applyFill="1" applyBorder="1" applyAlignment="1" applyProtection="1">
      <alignment/>
      <protection/>
    </xf>
    <xf numFmtId="182" fontId="8" fillId="0" borderId="0" xfId="44" applyNumberFormat="1" applyFont="1" applyFill="1" applyAlignment="1">
      <alignment horizontal="center"/>
    </xf>
    <xf numFmtId="182" fontId="8" fillId="0" borderId="0" xfId="44" applyNumberFormat="1" applyFont="1" applyFill="1" applyBorder="1" applyAlignment="1">
      <alignment/>
    </xf>
    <xf numFmtId="9" fontId="8" fillId="0" borderId="0" xfId="72" applyFont="1" applyFill="1" applyAlignment="1">
      <alignment/>
    </xf>
    <xf numFmtId="182" fontId="8" fillId="0" borderId="0" xfId="44" applyNumberFormat="1" applyFont="1" applyFill="1" applyAlignment="1">
      <alignment/>
    </xf>
    <xf numFmtId="0" fontId="8" fillId="0" borderId="0" xfId="0" applyFont="1" applyAlignment="1" quotePrefix="1">
      <alignment/>
    </xf>
    <xf numFmtId="182" fontId="8" fillId="0" borderId="0" xfId="44" applyNumberFormat="1" applyFont="1" applyAlignment="1">
      <alignment horizontal="justify" vertical="top" wrapText="1"/>
    </xf>
    <xf numFmtId="182" fontId="9" fillId="0" borderId="0" xfId="44" applyNumberFormat="1" applyFont="1" applyFill="1" applyBorder="1" applyAlignment="1">
      <alignment horizontal="left"/>
    </xf>
    <xf numFmtId="182" fontId="9" fillId="0" borderId="0" xfId="44" applyNumberFormat="1" applyFont="1" applyFill="1" applyBorder="1" applyAlignment="1">
      <alignment/>
    </xf>
    <xf numFmtId="182" fontId="13" fillId="0" borderId="0" xfId="44" applyNumberFormat="1" applyFont="1" applyFill="1" applyBorder="1" applyAlignment="1">
      <alignment/>
    </xf>
    <xf numFmtId="0" fontId="12" fillId="0" borderId="0" xfId="0" applyFont="1" applyAlignment="1">
      <alignment/>
    </xf>
    <xf numFmtId="0" fontId="15" fillId="0" borderId="0" xfId="0" applyFont="1" applyAlignment="1">
      <alignment/>
    </xf>
    <xf numFmtId="0" fontId="14" fillId="0" borderId="10" xfId="65" applyNumberFormat="1" applyFont="1" applyFill="1" applyBorder="1" applyAlignment="1" applyProtection="1">
      <alignment horizontal="center"/>
      <protection/>
    </xf>
    <xf numFmtId="0" fontId="16" fillId="0" borderId="11" xfId="0" applyFont="1" applyBorder="1" applyAlignment="1">
      <alignment horizontal="center"/>
    </xf>
    <xf numFmtId="182" fontId="17" fillId="0" borderId="0" xfId="44" applyNumberFormat="1" applyFont="1" applyFill="1" applyAlignment="1">
      <alignment/>
    </xf>
    <xf numFmtId="49" fontId="8" fillId="0" borderId="0" xfId="0" applyNumberFormat="1" applyFont="1" applyFill="1" applyAlignment="1">
      <alignment horizontal="center"/>
    </xf>
    <xf numFmtId="49" fontId="8" fillId="0" borderId="0" xfId="0" applyNumberFormat="1" applyFont="1" applyFill="1" applyAlignment="1" quotePrefix="1">
      <alignment horizontal="center"/>
    </xf>
    <xf numFmtId="49" fontId="8" fillId="0" borderId="0" xfId="72" applyNumberFormat="1" applyFont="1" applyFill="1" applyAlignment="1">
      <alignment horizontal="center"/>
    </xf>
    <xf numFmtId="49" fontId="8" fillId="0" borderId="0" xfId="64" applyNumberFormat="1" applyFont="1" applyFill="1" applyBorder="1" applyAlignment="1">
      <alignment horizontal="center"/>
      <protection/>
    </xf>
    <xf numFmtId="0" fontId="14" fillId="0" borderId="12" xfId="65" applyNumberFormat="1" applyFont="1" applyFill="1" applyBorder="1" applyAlignment="1" applyProtection="1" quotePrefix="1">
      <alignment horizontal="center"/>
      <protection/>
    </xf>
    <xf numFmtId="0" fontId="14" fillId="0" borderId="11" xfId="65" applyNumberFormat="1" applyFont="1" applyFill="1" applyBorder="1" applyAlignment="1" applyProtection="1">
      <alignment horizontal="center"/>
      <protection/>
    </xf>
    <xf numFmtId="0" fontId="16" fillId="0" borderId="12" xfId="0" applyFont="1" applyBorder="1" applyAlignment="1">
      <alignment horizontal="center"/>
    </xf>
    <xf numFmtId="182" fontId="12" fillId="0" borderId="0" xfId="44" applyNumberFormat="1" applyFont="1" applyFill="1" applyAlignment="1">
      <alignment horizontal="center"/>
    </xf>
    <xf numFmtId="0" fontId="18" fillId="0" borderId="0" xfId="0" applyNumberFormat="1" applyFont="1" applyFill="1" applyBorder="1" applyAlignment="1" applyProtection="1">
      <alignment/>
      <protection/>
    </xf>
    <xf numFmtId="0" fontId="0" fillId="0" borderId="0" xfId="0" applyNumberFormat="1" applyFill="1" applyBorder="1" applyAlignment="1" applyProtection="1">
      <alignment/>
      <protection/>
    </xf>
    <xf numFmtId="0" fontId="19" fillId="0" borderId="0" xfId="0" applyNumberFormat="1" applyFont="1" applyFill="1" applyBorder="1" applyAlignment="1" applyProtection="1">
      <alignment/>
      <protection/>
    </xf>
    <xf numFmtId="17" fontId="19" fillId="0" borderId="0" xfId="0" applyNumberFormat="1" applyFont="1" applyFill="1" applyBorder="1" applyAlignment="1" applyProtection="1">
      <alignment/>
      <protection/>
    </xf>
    <xf numFmtId="181" fontId="0" fillId="0" borderId="0" xfId="44" applyNumberFormat="1" applyFont="1" applyFill="1" applyBorder="1" applyAlignment="1" applyProtection="1">
      <alignment/>
      <protection/>
    </xf>
    <xf numFmtId="169" fontId="0" fillId="0" borderId="0" xfId="44" applyNumberFormat="1" applyFont="1" applyFill="1" applyBorder="1" applyAlignment="1" applyProtection="1">
      <alignment/>
      <protection/>
    </xf>
    <xf numFmtId="181" fontId="19" fillId="0" borderId="13" xfId="44" applyNumberFormat="1" applyFont="1" applyFill="1" applyBorder="1" applyAlignment="1" applyProtection="1">
      <alignment/>
      <protection/>
    </xf>
    <xf numFmtId="169" fontId="19" fillId="0" borderId="13" xfId="44" applyNumberFormat="1" applyFont="1" applyFill="1" applyBorder="1" applyAlignment="1" applyProtection="1">
      <alignment/>
      <protection/>
    </xf>
    <xf numFmtId="181" fontId="19" fillId="0" borderId="0" xfId="44" applyNumberFormat="1" applyFont="1" applyFill="1" applyBorder="1" applyAlignment="1" applyProtection="1">
      <alignment/>
      <protection/>
    </xf>
    <xf numFmtId="169" fontId="19" fillId="0" borderId="0" xfId="44" applyNumberFormat="1" applyFont="1" applyFill="1" applyBorder="1" applyAlignment="1" applyProtection="1">
      <alignment/>
      <protection/>
    </xf>
    <xf numFmtId="0" fontId="4" fillId="0" borderId="0" xfId="0" applyNumberFormat="1" applyFont="1" applyFill="1" applyBorder="1" applyAlignment="1" applyProtection="1">
      <alignment/>
      <protection/>
    </xf>
    <xf numFmtId="181" fontId="4" fillId="0" borderId="0" xfId="44" applyNumberFormat="1" applyFont="1" applyFill="1" applyBorder="1" applyAlignment="1" applyProtection="1">
      <alignment/>
      <protection/>
    </xf>
    <xf numFmtId="169" fontId="4" fillId="0" borderId="0" xfId="44" applyNumberFormat="1" applyFont="1" applyFill="1" applyBorder="1" applyAlignment="1" applyProtection="1">
      <alignment/>
      <protection/>
    </xf>
    <xf numFmtId="182" fontId="0" fillId="0" borderId="0" xfId="44" applyNumberFormat="1" applyFont="1" applyFill="1" applyBorder="1" applyAlignment="1" applyProtection="1">
      <alignment/>
      <protection/>
    </xf>
    <xf numFmtId="169" fontId="0" fillId="0" borderId="14" xfId="44" applyNumberFormat="1" applyFont="1" applyFill="1" applyBorder="1" applyAlignment="1" applyProtection="1">
      <alignment/>
      <protection/>
    </xf>
    <xf numFmtId="181" fontId="0" fillId="0" borderId="14" xfId="44" applyNumberFormat="1" applyFont="1" applyFill="1" applyBorder="1" applyAlignment="1" applyProtection="1">
      <alignment/>
      <protection/>
    </xf>
    <xf numFmtId="169" fontId="0" fillId="0" borderId="13" xfId="44" applyNumberFormat="1" applyFont="1" applyFill="1" applyBorder="1" applyAlignment="1" applyProtection="1">
      <alignment/>
      <protection/>
    </xf>
    <xf numFmtId="182" fontId="4" fillId="0" borderId="0" xfId="44" applyNumberFormat="1" applyFont="1" applyFill="1" applyBorder="1" applyAlignment="1" applyProtection="1">
      <alignment/>
      <protection/>
    </xf>
    <xf numFmtId="0" fontId="8" fillId="0" borderId="0" xfId="0" applyFont="1" applyFill="1" applyAlignment="1">
      <alignment/>
    </xf>
    <xf numFmtId="0" fontId="7" fillId="0" borderId="0" xfId="0" applyNumberFormat="1" applyFont="1" applyFill="1" applyBorder="1" applyAlignment="1" applyProtection="1">
      <alignment horizontal="left" vertical="top" wrapText="1"/>
      <protection/>
    </xf>
    <xf numFmtId="0" fontId="8" fillId="0" borderId="0" xfId="0" applyFont="1" applyBorder="1" applyAlignment="1">
      <alignment horizontal="left" indent="3"/>
    </xf>
    <xf numFmtId="0" fontId="8" fillId="0" borderId="0" xfId="0" applyFont="1" applyAlignment="1">
      <alignment vertical="top" wrapText="1"/>
    </xf>
    <xf numFmtId="182" fontId="8" fillId="0" borderId="0" xfId="44" applyNumberFormat="1" applyFont="1" applyFill="1" applyAlignment="1" quotePrefix="1">
      <alignment horizontal="left"/>
    </xf>
    <xf numFmtId="16" fontId="16" fillId="0" borderId="10" xfId="0" applyNumberFormat="1" applyFont="1" applyBorder="1" applyAlignment="1" quotePrefix="1">
      <alignment horizontal="center"/>
    </xf>
    <xf numFmtId="0" fontId="7" fillId="0" borderId="0" xfId="68" applyNumberFormat="1" applyFont="1" applyFill="1" applyBorder="1" applyAlignment="1" applyProtection="1" quotePrefix="1">
      <alignment horizontal="left"/>
      <protection/>
    </xf>
    <xf numFmtId="182" fontId="15" fillId="0" borderId="0" xfId="44" applyNumberFormat="1" applyFont="1" applyFill="1" applyBorder="1" applyAlignment="1">
      <alignment horizontal="center"/>
    </xf>
    <xf numFmtId="0" fontId="8" fillId="0" borderId="0" xfId="0" applyFont="1" applyAlignment="1">
      <alignment horizontal="left" vertical="top" wrapText="1"/>
    </xf>
    <xf numFmtId="49" fontId="8" fillId="0" borderId="0" xfId="72" applyNumberFormat="1" applyFont="1" applyFill="1" applyAlignment="1">
      <alignment horizontal="left"/>
    </xf>
    <xf numFmtId="182" fontId="8" fillId="0" borderId="15" xfId="44" applyNumberFormat="1" applyFont="1" applyBorder="1" applyAlignment="1">
      <alignment/>
    </xf>
    <xf numFmtId="182" fontId="15" fillId="0" borderId="16" xfId="44" applyNumberFormat="1" applyFont="1" applyFill="1" applyBorder="1" applyAlignment="1">
      <alignment horizontal="center"/>
    </xf>
    <xf numFmtId="182" fontId="15" fillId="0" borderId="17" xfId="44" applyNumberFormat="1" applyFont="1" applyFill="1" applyBorder="1" applyAlignment="1">
      <alignment horizontal="center"/>
    </xf>
    <xf numFmtId="182" fontId="15" fillId="0" borderId="18" xfId="44" applyNumberFormat="1" applyFont="1" applyFill="1" applyBorder="1" applyAlignment="1">
      <alignment horizontal="center"/>
    </xf>
    <xf numFmtId="182" fontId="0" fillId="0" borderId="13" xfId="44" applyNumberFormat="1" applyFont="1" applyFill="1" applyBorder="1" applyAlignment="1" applyProtection="1">
      <alignment/>
      <protection/>
    </xf>
    <xf numFmtId="181" fontId="0" fillId="0" borderId="0" xfId="0" applyNumberFormat="1" applyAlignment="1">
      <alignment/>
    </xf>
    <xf numFmtId="171" fontId="0" fillId="0" borderId="0" xfId="0" applyNumberFormat="1" applyAlignment="1">
      <alignment/>
    </xf>
    <xf numFmtId="182" fontId="19" fillId="0" borderId="13" xfId="44" applyNumberFormat="1" applyFont="1" applyFill="1" applyBorder="1" applyAlignment="1" applyProtection="1">
      <alignment/>
      <protection/>
    </xf>
    <xf numFmtId="171" fontId="0" fillId="0" borderId="0" xfId="44" applyFont="1" applyFill="1" applyBorder="1" applyAlignment="1" applyProtection="1">
      <alignment/>
      <protection/>
    </xf>
    <xf numFmtId="182" fontId="0" fillId="0" borderId="0" xfId="44" applyNumberFormat="1" applyFont="1" applyAlignment="1">
      <alignment/>
    </xf>
    <xf numFmtId="169" fontId="0" fillId="0" borderId="0" xfId="0" applyNumberFormat="1" applyAlignment="1">
      <alignment/>
    </xf>
    <xf numFmtId="0" fontId="18" fillId="0" borderId="0" xfId="65" applyNumberFormat="1" applyFont="1" applyFill="1" applyBorder="1" applyAlignment="1" applyProtection="1">
      <alignment/>
      <protection/>
    </xf>
    <xf numFmtId="37" fontId="20" fillId="0" borderId="0" xfId="69" applyNumberFormat="1" applyFont="1" applyFill="1">
      <alignment/>
      <protection/>
    </xf>
    <xf numFmtId="0" fontId="21" fillId="0" borderId="0" xfId="66" applyFont="1" applyAlignment="1">
      <alignment horizontal="left" vertical="center"/>
      <protection/>
    </xf>
    <xf numFmtId="0" fontId="18" fillId="0" borderId="0" xfId="67" applyNumberFormat="1" applyFont="1" applyFill="1" applyBorder="1" applyAlignment="1" applyProtection="1">
      <alignment/>
      <protection/>
    </xf>
    <xf numFmtId="37" fontId="21" fillId="0" borderId="0" xfId="69" applyNumberFormat="1" applyFont="1" applyFill="1">
      <alignment/>
      <protection/>
    </xf>
    <xf numFmtId="37" fontId="20" fillId="0" borderId="0" xfId="69" applyNumberFormat="1" applyFont="1" applyFill="1" applyBorder="1">
      <alignment/>
      <protection/>
    </xf>
    <xf numFmtId="37" fontId="20" fillId="0" borderId="0" xfId="69" applyNumberFormat="1" applyFont="1" applyFill="1" applyBorder="1" applyAlignment="1">
      <alignment horizontal="center" vertical="top"/>
      <protection/>
    </xf>
    <xf numFmtId="37" fontId="20" fillId="0" borderId="0" xfId="69" applyNumberFormat="1" applyFont="1" applyFill="1" applyBorder="1" applyAlignment="1">
      <alignment horizontal="left" indent="1"/>
      <protection/>
    </xf>
    <xf numFmtId="37" fontId="20" fillId="0" borderId="0" xfId="69" applyNumberFormat="1" applyFont="1" applyFill="1" applyBorder="1" applyAlignment="1">
      <alignment horizontal="left" vertical="top"/>
      <protection/>
    </xf>
    <xf numFmtId="37" fontId="20" fillId="0" borderId="0" xfId="69" applyNumberFormat="1" applyFont="1" applyFill="1" applyBorder="1" applyAlignment="1">
      <alignment/>
      <protection/>
    </xf>
    <xf numFmtId="182" fontId="20" fillId="0" borderId="0" xfId="44" applyNumberFormat="1" applyFont="1" applyFill="1" applyBorder="1" applyAlignment="1">
      <alignment/>
    </xf>
    <xf numFmtId="37" fontId="20" fillId="0" borderId="14" xfId="69" applyNumberFormat="1" applyFont="1" applyFill="1" applyBorder="1">
      <alignment/>
      <protection/>
    </xf>
    <xf numFmtId="171" fontId="20" fillId="0" borderId="0" xfId="44" applyFont="1" applyFill="1" applyBorder="1" applyAlignment="1">
      <alignment/>
    </xf>
    <xf numFmtId="37" fontId="20" fillId="0" borderId="13" xfId="69" applyNumberFormat="1" applyFont="1" applyFill="1" applyBorder="1">
      <alignment/>
      <protection/>
    </xf>
    <xf numFmtId="0" fontId="22" fillId="0" borderId="0" xfId="0" applyFont="1" applyAlignment="1" quotePrefix="1">
      <alignment horizontal="left" vertical="center"/>
    </xf>
    <xf numFmtId="37" fontId="20" fillId="0" borderId="0" xfId="69" applyNumberFormat="1" applyFont="1" applyFill="1" applyBorder="1" applyAlignment="1">
      <alignment horizontal="center"/>
      <protection/>
    </xf>
    <xf numFmtId="37" fontId="21" fillId="0" borderId="0" xfId="69" applyNumberFormat="1" applyFont="1" applyFill="1" applyAlignment="1">
      <alignment horizontal="center"/>
      <protection/>
    </xf>
    <xf numFmtId="0" fontId="20" fillId="0" borderId="0" xfId="0" applyFont="1" applyBorder="1" applyAlignment="1">
      <alignment/>
    </xf>
    <xf numFmtId="0" fontId="20" fillId="0" borderId="0" xfId="0" applyFont="1" applyBorder="1" applyAlignment="1">
      <alignment horizontal="left"/>
    </xf>
    <xf numFmtId="0" fontId="20" fillId="0" borderId="0" xfId="0" applyFont="1" applyBorder="1" applyAlignment="1">
      <alignment horizontal="center"/>
    </xf>
    <xf numFmtId="37" fontId="20" fillId="0" borderId="0" xfId="69" applyNumberFormat="1" applyFont="1" applyFill="1" applyAlignment="1" quotePrefix="1">
      <alignment horizontal="right"/>
      <protection/>
    </xf>
    <xf numFmtId="0" fontId="22" fillId="0" borderId="0" xfId="65" applyNumberFormat="1" applyFont="1" applyFill="1" applyBorder="1" applyAlignment="1" applyProtection="1">
      <alignment horizontal="center"/>
      <protection/>
    </xf>
    <xf numFmtId="0" fontId="22" fillId="0" borderId="0" xfId="65" applyNumberFormat="1" applyFont="1" applyFill="1" applyBorder="1" applyAlignment="1" applyProtection="1">
      <alignment/>
      <protection/>
    </xf>
    <xf numFmtId="0" fontId="23" fillId="0" borderId="0" xfId="65" applyNumberFormat="1" applyFont="1" applyFill="1" applyBorder="1" applyAlignment="1" applyProtection="1">
      <alignment/>
      <protection/>
    </xf>
    <xf numFmtId="0" fontId="24" fillId="0" borderId="0" xfId="0" applyFont="1" applyAlignment="1">
      <alignment/>
    </xf>
    <xf numFmtId="0" fontId="20" fillId="0" borderId="0" xfId="0" applyFont="1" applyAlignment="1">
      <alignment/>
    </xf>
    <xf numFmtId="182" fontId="20" fillId="0" borderId="0" xfId="44" applyNumberFormat="1" applyFont="1" applyAlignment="1">
      <alignment/>
    </xf>
    <xf numFmtId="0" fontId="23" fillId="0" borderId="0" xfId="65" applyNumberFormat="1" applyFont="1" applyFill="1" applyBorder="1" applyAlignment="1" applyProtection="1" quotePrefix="1">
      <alignment horizontal="center"/>
      <protection/>
    </xf>
    <xf numFmtId="0" fontId="25" fillId="0" borderId="10" xfId="65" applyNumberFormat="1" applyFont="1" applyFill="1" applyBorder="1" applyAlignment="1" applyProtection="1">
      <alignment horizontal="center"/>
      <protection/>
    </xf>
    <xf numFmtId="0" fontId="25" fillId="0" borderId="12" xfId="65" applyNumberFormat="1" applyFont="1" applyFill="1" applyBorder="1" applyAlignment="1" applyProtection="1" quotePrefix="1">
      <alignment horizontal="center"/>
      <protection/>
    </xf>
    <xf numFmtId="0" fontId="26" fillId="0" borderId="12" xfId="0" applyFont="1" applyBorder="1" applyAlignment="1">
      <alignment horizontal="center"/>
    </xf>
    <xf numFmtId="0" fontId="25" fillId="0" borderId="11" xfId="65" applyNumberFormat="1" applyFont="1" applyFill="1" applyBorder="1" applyAlignment="1" applyProtection="1">
      <alignment horizontal="center"/>
      <protection/>
    </xf>
    <xf numFmtId="0" fontId="27" fillId="0" borderId="0" xfId="65" applyNumberFormat="1" applyFont="1" applyFill="1" applyBorder="1" applyAlignment="1" applyProtection="1">
      <alignment/>
      <protection/>
    </xf>
    <xf numFmtId="0" fontId="28" fillId="0" borderId="0" xfId="65" applyNumberFormat="1" applyFont="1" applyFill="1" applyBorder="1" applyAlignment="1" applyProtection="1">
      <alignment/>
      <protection/>
    </xf>
    <xf numFmtId="0" fontId="30" fillId="0" borderId="0" xfId="0" applyFont="1" applyAlignment="1">
      <alignment/>
    </xf>
    <xf numFmtId="182" fontId="30" fillId="0" borderId="0" xfId="44" applyNumberFormat="1" applyFont="1" applyAlignment="1">
      <alignment/>
    </xf>
    <xf numFmtId="0" fontId="23" fillId="0" borderId="0" xfId="65" applyNumberFormat="1" applyFont="1" applyFill="1" applyBorder="1" applyAlignment="1" applyProtection="1">
      <alignment horizontal="center"/>
      <protection/>
    </xf>
    <xf numFmtId="182" fontId="23" fillId="0" borderId="10" xfId="44" applyNumberFormat="1" applyFont="1" applyFill="1" applyBorder="1" applyAlignment="1" applyProtection="1">
      <alignment/>
      <protection/>
    </xf>
    <xf numFmtId="182" fontId="24" fillId="0" borderId="10" xfId="44" applyNumberFormat="1" applyFont="1" applyBorder="1" applyAlignment="1">
      <alignment/>
    </xf>
    <xf numFmtId="182" fontId="23" fillId="0" borderId="12" xfId="44" applyNumberFormat="1" applyFont="1" applyFill="1" applyBorder="1" applyAlignment="1" applyProtection="1">
      <alignment/>
      <protection/>
    </xf>
    <xf numFmtId="182" fontId="24" fillId="0" borderId="12" xfId="44" applyNumberFormat="1" applyFont="1" applyBorder="1" applyAlignment="1">
      <alignment/>
    </xf>
    <xf numFmtId="182" fontId="20" fillId="0" borderId="0" xfId="0" applyNumberFormat="1" applyFont="1" applyAlignment="1">
      <alignment/>
    </xf>
    <xf numFmtId="182" fontId="23" fillId="0" borderId="11" xfId="44" applyNumberFormat="1" applyFont="1" applyFill="1" applyBorder="1" applyAlignment="1" applyProtection="1">
      <alignment/>
      <protection/>
    </xf>
    <xf numFmtId="182" fontId="24" fillId="0" borderId="11" xfId="44" applyNumberFormat="1" applyFont="1" applyBorder="1" applyAlignment="1">
      <alignment/>
    </xf>
    <xf numFmtId="3" fontId="23" fillId="0" borderId="0" xfId="46" applyNumberFormat="1" applyFont="1" applyFill="1" applyBorder="1" applyAlignment="1" applyProtection="1">
      <alignment/>
      <protection/>
    </xf>
    <xf numFmtId="181" fontId="23" fillId="0" borderId="0" xfId="46" applyNumberFormat="1" applyFont="1" applyFill="1" applyBorder="1" applyAlignment="1" applyProtection="1">
      <alignment/>
      <protection/>
    </xf>
    <xf numFmtId="181" fontId="23" fillId="0" borderId="10" xfId="46" applyNumberFormat="1" applyFont="1" applyFill="1" applyBorder="1" applyAlignment="1" applyProtection="1">
      <alignment/>
      <protection/>
    </xf>
    <xf numFmtId="181" fontId="23" fillId="0" borderId="12" xfId="46" applyNumberFormat="1" applyFont="1" applyFill="1" applyBorder="1" applyAlignment="1" applyProtection="1">
      <alignment/>
      <protection/>
    </xf>
    <xf numFmtId="181" fontId="20" fillId="0" borderId="0" xfId="0" applyNumberFormat="1" applyFont="1" applyAlignment="1">
      <alignment/>
    </xf>
    <xf numFmtId="181" fontId="23" fillId="0" borderId="11" xfId="46" applyNumberFormat="1" applyFont="1" applyFill="1" applyBorder="1" applyAlignment="1" applyProtection="1">
      <alignment/>
      <protection/>
    </xf>
    <xf numFmtId="182" fontId="23" fillId="0" borderId="13" xfId="44" applyNumberFormat="1" applyFont="1" applyFill="1" applyBorder="1" applyAlignment="1" applyProtection="1">
      <alignment/>
      <protection/>
    </xf>
    <xf numFmtId="182" fontId="24" fillId="0" borderId="0" xfId="44" applyNumberFormat="1" applyFont="1" applyAlignment="1">
      <alignment/>
    </xf>
    <xf numFmtId="182" fontId="23" fillId="0" borderId="0" xfId="44" applyNumberFormat="1" applyFont="1" applyFill="1" applyBorder="1" applyAlignment="1" applyProtection="1">
      <alignment/>
      <protection/>
    </xf>
    <xf numFmtId="182" fontId="24" fillId="0" borderId="0" xfId="44" applyNumberFormat="1" applyFont="1" applyBorder="1" applyAlignment="1">
      <alignment/>
    </xf>
    <xf numFmtId="182" fontId="24" fillId="0" borderId="13" xfId="0" applyNumberFormat="1" applyFont="1" applyBorder="1" applyAlignment="1">
      <alignment/>
    </xf>
    <xf numFmtId="183" fontId="23" fillId="0" borderId="0" xfId="44" applyNumberFormat="1" applyFont="1" applyFill="1" applyBorder="1" applyAlignment="1" applyProtection="1">
      <alignment/>
      <protection/>
    </xf>
    <xf numFmtId="181" fontId="22" fillId="0" borderId="0" xfId="46" applyNumberFormat="1" applyFont="1" applyFill="1" applyBorder="1" applyAlignment="1" applyProtection="1">
      <alignment/>
      <protection/>
    </xf>
    <xf numFmtId="0" fontId="24" fillId="0" borderId="0" xfId="0" applyFont="1" applyBorder="1" applyAlignment="1">
      <alignment/>
    </xf>
    <xf numFmtId="182" fontId="20" fillId="0" borderId="0" xfId="44" applyNumberFormat="1" applyFont="1" applyBorder="1" applyAlignment="1">
      <alignment/>
    </xf>
    <xf numFmtId="0" fontId="20" fillId="0" borderId="0" xfId="0" applyFont="1" applyAlignment="1">
      <alignment horizontal="left"/>
    </xf>
    <xf numFmtId="0" fontId="20" fillId="0" borderId="0" xfId="0" applyFont="1" applyAlignment="1">
      <alignment horizontal="center"/>
    </xf>
    <xf numFmtId="0" fontId="24" fillId="0" borderId="0" xfId="0" applyFont="1" applyAlignment="1">
      <alignment horizontal="left"/>
    </xf>
    <xf numFmtId="0" fontId="22" fillId="0" borderId="0" xfId="67" applyNumberFormat="1" applyFont="1" applyFill="1" applyBorder="1" applyAlignment="1" applyProtection="1">
      <alignment/>
      <protection/>
    </xf>
    <xf numFmtId="0" fontId="4" fillId="0" borderId="0" xfId="67" applyNumberFormat="1" applyFont="1" applyFill="1" applyBorder="1" applyAlignment="1" applyProtection="1">
      <alignment/>
      <protection/>
    </xf>
    <xf numFmtId="0" fontId="19" fillId="0" borderId="10" xfId="65" applyNumberFormat="1" applyFont="1" applyFill="1" applyBorder="1" applyAlignment="1" applyProtection="1">
      <alignment horizontal="center"/>
      <protection/>
    </xf>
    <xf numFmtId="0" fontId="19" fillId="0" borderId="0" xfId="67" applyNumberFormat="1" applyFont="1" applyFill="1" applyBorder="1" applyAlignment="1" applyProtection="1">
      <alignment horizontal="center"/>
      <protection/>
    </xf>
    <xf numFmtId="0" fontId="19" fillId="0" borderId="12" xfId="65" applyNumberFormat="1" applyFont="1" applyFill="1" applyBorder="1" applyAlignment="1" applyProtection="1">
      <alignment horizontal="center"/>
      <protection/>
    </xf>
    <xf numFmtId="16" fontId="19" fillId="0" borderId="12" xfId="65" applyNumberFormat="1" applyFont="1" applyFill="1" applyBorder="1" applyAlignment="1" applyProtection="1">
      <alignment horizontal="center"/>
      <protection/>
    </xf>
    <xf numFmtId="171" fontId="19" fillId="0" borderId="12" xfId="44" applyFont="1" applyFill="1" applyBorder="1" applyAlignment="1" applyProtection="1" quotePrefix="1">
      <alignment horizontal="center"/>
      <protection/>
    </xf>
    <xf numFmtId="15" fontId="19" fillId="0" borderId="12" xfId="65" applyNumberFormat="1" applyFont="1" applyFill="1" applyBorder="1" applyAlignment="1" applyProtection="1">
      <alignment horizontal="center"/>
      <protection/>
    </xf>
    <xf numFmtId="0" fontId="19" fillId="0" borderId="11" xfId="65" applyNumberFormat="1" applyFont="1" applyFill="1" applyBorder="1" applyAlignment="1" applyProtection="1">
      <alignment horizontal="center"/>
      <protection/>
    </xf>
    <xf numFmtId="0" fontId="31" fillId="0" borderId="0" xfId="67" applyNumberFormat="1" applyFont="1" applyFill="1" applyBorder="1" applyAlignment="1" applyProtection="1">
      <alignment/>
      <protection/>
    </xf>
    <xf numFmtId="0" fontId="32" fillId="0" borderId="0" xfId="67" applyNumberFormat="1" applyFont="1" applyFill="1" applyBorder="1" applyAlignment="1" applyProtection="1">
      <alignment/>
      <protection/>
    </xf>
    <xf numFmtId="0" fontId="28" fillId="0" borderId="0" xfId="67" applyNumberFormat="1" applyFont="1" applyFill="1" applyBorder="1" applyAlignment="1" applyProtection="1">
      <alignment/>
      <protection/>
    </xf>
    <xf numFmtId="0" fontId="33" fillId="0" borderId="0" xfId="0" applyFont="1" applyAlignment="1">
      <alignment/>
    </xf>
    <xf numFmtId="0" fontId="23" fillId="0" borderId="0" xfId="67" applyNumberFormat="1" applyFont="1" applyFill="1" applyBorder="1" applyAlignment="1" applyProtection="1">
      <alignment/>
      <protection/>
    </xf>
    <xf numFmtId="181" fontId="23" fillId="0" borderId="0" xfId="48" applyNumberFormat="1" applyFont="1" applyFill="1" applyBorder="1" applyAlignment="1" applyProtection="1">
      <alignment/>
      <protection/>
    </xf>
    <xf numFmtId="0" fontId="23" fillId="0" borderId="0" xfId="67" applyNumberFormat="1" applyFont="1" applyFill="1" applyBorder="1" applyAlignment="1" applyProtection="1">
      <alignment horizontal="center"/>
      <protection/>
    </xf>
    <xf numFmtId="181" fontId="23" fillId="0" borderId="14" xfId="48" applyNumberFormat="1" applyFont="1" applyFill="1" applyBorder="1" applyAlignment="1" applyProtection="1">
      <alignment/>
      <protection/>
    </xf>
    <xf numFmtId="181" fontId="23" fillId="0" borderId="10" xfId="48" applyNumberFormat="1" applyFont="1" applyFill="1" applyBorder="1" applyAlignment="1" applyProtection="1">
      <alignment/>
      <protection/>
    </xf>
    <xf numFmtId="181" fontId="23" fillId="0" borderId="12" xfId="48" applyNumberFormat="1" applyFont="1" applyFill="1" applyBorder="1" applyAlignment="1" applyProtection="1">
      <alignment/>
      <protection/>
    </xf>
    <xf numFmtId="182" fontId="23" fillId="0" borderId="12" xfId="48" applyNumberFormat="1" applyFont="1" applyFill="1" applyBorder="1" applyAlignment="1" applyProtection="1">
      <alignment/>
      <protection/>
    </xf>
    <xf numFmtId="181" fontId="23" fillId="0" borderId="11" xfId="48" applyNumberFormat="1" applyFont="1" applyFill="1" applyBorder="1" applyAlignment="1" applyProtection="1">
      <alignment/>
      <protection/>
    </xf>
    <xf numFmtId="182" fontId="23" fillId="0" borderId="19" xfId="48" applyNumberFormat="1" applyFont="1" applyFill="1" applyBorder="1" applyAlignment="1" applyProtection="1">
      <alignment/>
      <protection/>
    </xf>
    <xf numFmtId="0" fontId="20" fillId="0" borderId="0" xfId="0" applyFont="1" applyAlignment="1">
      <alignment vertical="top"/>
    </xf>
    <xf numFmtId="0" fontId="21" fillId="0" borderId="0" xfId="0" applyFont="1" applyAlignment="1">
      <alignment vertical="top"/>
    </xf>
    <xf numFmtId="181" fontId="23" fillId="0" borderId="12" xfId="48" applyNumberFormat="1" applyFont="1" applyFill="1" applyBorder="1" applyAlignment="1" applyProtection="1">
      <alignment horizontal="center"/>
      <protection/>
    </xf>
    <xf numFmtId="181" fontId="23" fillId="0" borderId="12" xfId="48" applyNumberFormat="1" applyFont="1" applyFill="1" applyBorder="1" applyAlignment="1" applyProtection="1">
      <alignment horizontal="right"/>
      <protection/>
    </xf>
    <xf numFmtId="181" fontId="23" fillId="0" borderId="11" xfId="48" applyNumberFormat="1" applyFont="1" applyFill="1" applyBorder="1" applyAlignment="1" applyProtection="1">
      <alignment horizontal="right"/>
      <protection/>
    </xf>
    <xf numFmtId="0" fontId="22" fillId="0" borderId="0" xfId="0" applyFont="1" applyAlignment="1">
      <alignment vertical="top"/>
    </xf>
    <xf numFmtId="181" fontId="23" fillId="0" borderId="19" xfId="48" applyNumberFormat="1" applyFont="1" applyFill="1" applyBorder="1" applyAlignment="1" applyProtection="1">
      <alignment horizontal="center"/>
      <protection/>
    </xf>
    <xf numFmtId="181" fontId="25" fillId="0" borderId="0" xfId="48" applyNumberFormat="1" applyFont="1" applyFill="1" applyBorder="1" applyAlignment="1" applyProtection="1">
      <alignment/>
      <protection/>
    </xf>
    <xf numFmtId="181" fontId="23" fillId="0" borderId="19" xfId="48" applyNumberFormat="1" applyFont="1" applyFill="1" applyBorder="1" applyAlignment="1" applyProtection="1">
      <alignment/>
      <protection/>
    </xf>
    <xf numFmtId="0" fontId="18" fillId="0" borderId="0" xfId="0" applyFont="1" applyAlignment="1">
      <alignment vertical="top"/>
    </xf>
    <xf numFmtId="0" fontId="24" fillId="0" borderId="0" xfId="0" applyFont="1" applyAlignment="1">
      <alignment horizontal="center"/>
    </xf>
    <xf numFmtId="0" fontId="34" fillId="0" borderId="0" xfId="0" applyFont="1" applyAlignment="1">
      <alignment vertical="center"/>
    </xf>
    <xf numFmtId="181" fontId="23" fillId="0" borderId="13" xfId="48" applyNumberFormat="1" applyFont="1" applyFill="1" applyBorder="1" applyAlignment="1" applyProtection="1">
      <alignment/>
      <protection/>
    </xf>
    <xf numFmtId="171" fontId="23" fillId="0" borderId="0" xfId="44" applyNumberFormat="1" applyFont="1" applyFill="1" applyBorder="1" applyAlignment="1" applyProtection="1">
      <alignment/>
      <protection/>
    </xf>
    <xf numFmtId="171" fontId="23" fillId="0" borderId="0" xfId="44" applyNumberFormat="1" applyFont="1" applyFill="1" applyBorder="1" applyAlignment="1" applyProtection="1">
      <alignment horizontal="center"/>
      <protection/>
    </xf>
    <xf numFmtId="0" fontId="25" fillId="0" borderId="0" xfId="67" applyNumberFormat="1" applyFont="1" applyFill="1" applyBorder="1" applyAlignment="1" applyProtection="1">
      <alignment horizontal="center"/>
      <protection/>
    </xf>
    <xf numFmtId="0" fontId="25" fillId="0" borderId="0" xfId="67" applyNumberFormat="1" applyFont="1" applyFill="1" applyBorder="1" applyAlignment="1" applyProtection="1">
      <alignment/>
      <protection/>
    </xf>
    <xf numFmtId="0" fontId="35" fillId="0" borderId="0" xfId="0" applyFont="1" applyAlignment="1">
      <alignment/>
    </xf>
    <xf numFmtId="0" fontId="35" fillId="0" borderId="0" xfId="0" applyFont="1" applyBorder="1" applyAlignment="1">
      <alignment/>
    </xf>
    <xf numFmtId="0" fontId="18" fillId="0" borderId="0" xfId="66" applyNumberFormat="1" applyFont="1" applyFill="1" applyBorder="1" applyAlignment="1" applyProtection="1">
      <alignment/>
      <protection/>
    </xf>
    <xf numFmtId="0" fontId="22" fillId="0" borderId="0" xfId="66" applyNumberFormat="1" applyFont="1" applyFill="1" applyBorder="1" applyAlignment="1" applyProtection="1">
      <alignment/>
      <protection/>
    </xf>
    <xf numFmtId="180" fontId="22" fillId="0" borderId="0" xfId="47" applyFont="1" applyFill="1" applyBorder="1" applyAlignment="1" applyProtection="1">
      <alignment/>
      <protection/>
    </xf>
    <xf numFmtId="181" fontId="22" fillId="0" borderId="0" xfId="47" applyNumberFormat="1" applyFont="1" applyFill="1" applyBorder="1" applyAlignment="1" applyProtection="1">
      <alignment/>
      <protection/>
    </xf>
    <xf numFmtId="0" fontId="28" fillId="0" borderId="0" xfId="66" applyNumberFormat="1" applyFont="1" applyFill="1" applyBorder="1" applyAlignment="1" applyProtection="1">
      <alignment/>
      <protection/>
    </xf>
    <xf numFmtId="181" fontId="22" fillId="0" borderId="14" xfId="47" applyNumberFormat="1" applyFont="1" applyFill="1" applyBorder="1" applyAlignment="1" applyProtection="1">
      <alignment/>
      <protection/>
    </xf>
    <xf numFmtId="181" fontId="22" fillId="0" borderId="0" xfId="66" applyNumberFormat="1" applyFont="1" applyFill="1" applyBorder="1" applyAlignment="1" applyProtection="1">
      <alignment/>
      <protection/>
    </xf>
    <xf numFmtId="181" fontId="22" fillId="0" borderId="10" xfId="47" applyNumberFormat="1" applyFont="1" applyFill="1" applyBorder="1" applyAlignment="1" applyProtection="1">
      <alignment/>
      <protection/>
    </xf>
    <xf numFmtId="182" fontId="22" fillId="0" borderId="12" xfId="44" applyNumberFormat="1" applyFont="1" applyFill="1" applyBorder="1" applyAlignment="1" applyProtection="1">
      <alignment/>
      <protection/>
    </xf>
    <xf numFmtId="182" fontId="22" fillId="0" borderId="11" xfId="44" applyNumberFormat="1" applyFont="1" applyFill="1" applyBorder="1" applyAlignment="1" applyProtection="1">
      <alignment/>
      <protection/>
    </xf>
    <xf numFmtId="0" fontId="22" fillId="0" borderId="0" xfId="66" applyNumberFormat="1" applyFont="1" applyFill="1" applyBorder="1" applyAlignment="1" applyProtection="1">
      <alignment horizontal="left" indent="1"/>
      <protection/>
    </xf>
    <xf numFmtId="182" fontId="22" fillId="0" borderId="0" xfId="44" applyNumberFormat="1" applyFont="1" applyFill="1" applyBorder="1" applyAlignment="1" applyProtection="1">
      <alignment/>
      <protection/>
    </xf>
    <xf numFmtId="182" fontId="22" fillId="0" borderId="10" xfId="44" applyNumberFormat="1" applyFont="1" applyFill="1" applyBorder="1" applyAlignment="1" applyProtection="1">
      <alignment/>
      <protection/>
    </xf>
    <xf numFmtId="169" fontId="22" fillId="0" borderId="11" xfId="47" applyNumberFormat="1" applyFont="1" applyFill="1" applyBorder="1" applyAlignment="1" applyProtection="1">
      <alignment/>
      <protection/>
    </xf>
    <xf numFmtId="169" fontId="22" fillId="0" borderId="0" xfId="47" applyNumberFormat="1" applyFont="1" applyFill="1" applyBorder="1" applyAlignment="1" applyProtection="1">
      <alignment/>
      <protection/>
    </xf>
    <xf numFmtId="182" fontId="22" fillId="0" borderId="10" xfId="47" applyNumberFormat="1" applyFont="1" applyFill="1" applyBorder="1" applyAlignment="1" applyProtection="1">
      <alignment/>
      <protection/>
    </xf>
    <xf numFmtId="181" fontId="22" fillId="0" borderId="12" xfId="47" applyNumberFormat="1" applyFont="1" applyFill="1" applyBorder="1" applyAlignment="1" applyProtection="1">
      <alignment/>
      <protection/>
    </xf>
    <xf numFmtId="182" fontId="20" fillId="0" borderId="11" xfId="0" applyNumberFormat="1" applyFont="1" applyBorder="1" applyAlignment="1">
      <alignment/>
    </xf>
    <xf numFmtId="182" fontId="22" fillId="0" borderId="19" xfId="44" applyNumberFormat="1" applyFont="1" applyFill="1" applyBorder="1" applyAlignment="1" applyProtection="1">
      <alignment/>
      <protection/>
    </xf>
    <xf numFmtId="181" fontId="22" fillId="0" borderId="19" xfId="47" applyNumberFormat="1" applyFont="1" applyFill="1" applyBorder="1" applyAlignment="1" applyProtection="1">
      <alignment/>
      <protection/>
    </xf>
    <xf numFmtId="182" fontId="22" fillId="0" borderId="14" xfId="44" applyNumberFormat="1" applyFont="1" applyFill="1" applyBorder="1" applyAlignment="1" applyProtection="1">
      <alignment/>
      <protection/>
    </xf>
    <xf numFmtId="182" fontId="22" fillId="0" borderId="12" xfId="47" applyNumberFormat="1" applyFont="1" applyFill="1" applyBorder="1" applyAlignment="1" applyProtection="1">
      <alignment/>
      <protection/>
    </xf>
    <xf numFmtId="182" fontId="22" fillId="0" borderId="11" xfId="47" applyNumberFormat="1" applyFont="1" applyFill="1" applyBorder="1" applyAlignment="1" applyProtection="1">
      <alignment/>
      <protection/>
    </xf>
    <xf numFmtId="182" fontId="22" fillId="0" borderId="0" xfId="47" applyNumberFormat="1" applyFont="1" applyFill="1" applyBorder="1" applyAlignment="1" applyProtection="1">
      <alignment/>
      <protection/>
    </xf>
    <xf numFmtId="0" fontId="20" fillId="0" borderId="0" xfId="0" applyFont="1" applyAlignment="1" quotePrefix="1">
      <alignment horizontal="left"/>
    </xf>
    <xf numFmtId="181" fontId="22" fillId="0" borderId="13" xfId="47" applyNumberFormat="1" applyFont="1" applyFill="1" applyBorder="1" applyAlignment="1" applyProtection="1">
      <alignment/>
      <protection/>
    </xf>
    <xf numFmtId="171" fontId="22" fillId="0" borderId="0" xfId="44" applyFont="1" applyFill="1" applyBorder="1" applyAlignment="1" applyProtection="1">
      <alignment/>
      <protection/>
    </xf>
    <xf numFmtId="0" fontId="22" fillId="0" borderId="0" xfId="66" applyNumberFormat="1" applyFont="1" applyFill="1" applyBorder="1" applyAlignment="1" applyProtection="1">
      <alignment horizontal="center"/>
      <protection/>
    </xf>
    <xf numFmtId="181" fontId="20" fillId="0" borderId="0" xfId="0" applyNumberFormat="1" applyFont="1" applyBorder="1" applyAlignment="1">
      <alignment/>
    </xf>
    <xf numFmtId="49" fontId="21" fillId="0" borderId="0" xfId="64" applyNumberFormat="1" applyFont="1" applyFill="1" applyBorder="1" applyAlignment="1">
      <alignment horizontal="left"/>
      <protection/>
    </xf>
    <xf numFmtId="0" fontId="20" fillId="0" borderId="0" xfId="0" applyFont="1" applyAlignment="1" quotePrefix="1">
      <alignment/>
    </xf>
    <xf numFmtId="0" fontId="21" fillId="0" borderId="0" xfId="0" applyFont="1" applyAlignment="1">
      <alignment/>
    </xf>
    <xf numFmtId="0" fontId="20" fillId="0" borderId="0" xfId="0" applyFont="1" applyAlignment="1">
      <alignment horizontal="left" vertical="top"/>
    </xf>
    <xf numFmtId="0" fontId="20" fillId="0" borderId="0" xfId="0" applyFont="1" applyAlignment="1">
      <alignment horizontal="justify" vertical="top" wrapText="1"/>
    </xf>
    <xf numFmtId="0" fontId="20" fillId="0" borderId="0" xfId="64" applyFont="1" applyFill="1" applyBorder="1" applyAlignment="1">
      <alignment horizontal="justify" vertical="top" wrapText="1"/>
      <protection/>
    </xf>
    <xf numFmtId="0" fontId="20" fillId="0" borderId="0" xfId="0" applyFont="1" applyAlignment="1">
      <alignment vertical="center" wrapText="1"/>
    </xf>
    <xf numFmtId="182" fontId="26" fillId="0" borderId="0" xfId="44" applyNumberFormat="1" applyFont="1" applyFill="1" applyBorder="1" applyAlignment="1">
      <alignment horizontal="left"/>
    </xf>
    <xf numFmtId="182" fontId="29" fillId="0" borderId="0" xfId="44" applyNumberFormat="1" applyFont="1" applyFill="1" applyBorder="1" applyAlignment="1">
      <alignment horizontal="left"/>
    </xf>
    <xf numFmtId="182" fontId="29" fillId="0" borderId="0" xfId="44" applyNumberFormat="1" applyFont="1" applyFill="1" applyAlignment="1">
      <alignment horizontal="center"/>
    </xf>
    <xf numFmtId="182" fontId="29" fillId="0" borderId="0" xfId="44" applyNumberFormat="1" applyFont="1" applyFill="1" applyAlignment="1">
      <alignment/>
    </xf>
    <xf numFmtId="182" fontId="24" fillId="0" borderId="0" xfId="44" applyNumberFormat="1" applyFont="1" applyFill="1" applyBorder="1" applyAlignment="1">
      <alignment horizontal="left"/>
    </xf>
    <xf numFmtId="182" fontId="37" fillId="0" borderId="10" xfId="44" applyNumberFormat="1" applyFont="1" applyFill="1" applyBorder="1" applyAlignment="1">
      <alignment horizontal="center"/>
    </xf>
    <xf numFmtId="182" fontId="37" fillId="0" borderId="11" xfId="44" applyNumberFormat="1" applyFont="1" applyFill="1" applyBorder="1" applyAlignment="1">
      <alignment horizontal="center"/>
    </xf>
    <xf numFmtId="182" fontId="21" fillId="0" borderId="0" xfId="44" applyNumberFormat="1" applyFont="1" applyFill="1" applyBorder="1" applyAlignment="1">
      <alignment horizontal="left"/>
    </xf>
    <xf numFmtId="182" fontId="24" fillId="0" borderId="0" xfId="44" applyNumberFormat="1" applyFont="1" applyFill="1" applyAlignment="1">
      <alignment horizontal="center"/>
    </xf>
    <xf numFmtId="182" fontId="24" fillId="0" borderId="20" xfId="44" applyNumberFormat="1" applyFont="1" applyFill="1" applyBorder="1" applyAlignment="1">
      <alignment horizontal="center"/>
    </xf>
    <xf numFmtId="182" fontId="24" fillId="0" borderId="21" xfId="44" applyNumberFormat="1" applyFont="1" applyFill="1" applyBorder="1" applyAlignment="1">
      <alignment horizontal="left"/>
    </xf>
    <xf numFmtId="182" fontId="24" fillId="0" borderId="21" xfId="44" applyNumberFormat="1" applyFont="1" applyFill="1" applyBorder="1" applyAlignment="1">
      <alignment horizontal="center"/>
    </xf>
    <xf numFmtId="182" fontId="24" fillId="0" borderId="16" xfId="44" applyNumberFormat="1" applyFont="1" applyFill="1" applyBorder="1" applyAlignment="1">
      <alignment horizontal="center"/>
    </xf>
    <xf numFmtId="182" fontId="24" fillId="0" borderId="22" xfId="44" applyNumberFormat="1" applyFont="1" applyFill="1" applyBorder="1" applyAlignment="1">
      <alignment horizontal="center"/>
    </xf>
    <xf numFmtId="182" fontId="24" fillId="0" borderId="0" xfId="44" applyNumberFormat="1" applyFont="1" applyFill="1" applyBorder="1" applyAlignment="1">
      <alignment horizontal="center"/>
    </xf>
    <xf numFmtId="182" fontId="24" fillId="0" borderId="17" xfId="44" applyNumberFormat="1" applyFont="1" applyFill="1" applyBorder="1" applyAlignment="1">
      <alignment horizontal="center"/>
    </xf>
    <xf numFmtId="182" fontId="24" fillId="0" borderId="23" xfId="44" applyNumberFormat="1" applyFont="1" applyFill="1" applyBorder="1" applyAlignment="1">
      <alignment horizontal="center"/>
    </xf>
    <xf numFmtId="182" fontId="24" fillId="0" borderId="14" xfId="44" applyNumberFormat="1" applyFont="1" applyFill="1" applyBorder="1" applyAlignment="1">
      <alignment horizontal="left"/>
    </xf>
    <xf numFmtId="182" fontId="24" fillId="0" borderId="14" xfId="44" applyNumberFormat="1" applyFont="1" applyFill="1" applyBorder="1" applyAlignment="1">
      <alignment horizontal="center"/>
    </xf>
    <xf numFmtId="182" fontId="24" fillId="0" borderId="18" xfId="44" applyNumberFormat="1" applyFont="1" applyFill="1" applyBorder="1" applyAlignment="1">
      <alignment horizontal="center"/>
    </xf>
    <xf numFmtId="182" fontId="24" fillId="0" borderId="16" xfId="44" applyNumberFormat="1" applyFont="1" applyFill="1" applyBorder="1" applyAlignment="1">
      <alignment horizontal="left"/>
    </xf>
    <xf numFmtId="182" fontId="24" fillId="0" borderId="17" xfId="44" applyNumberFormat="1" applyFont="1" applyFill="1" applyBorder="1" applyAlignment="1">
      <alignment horizontal="left"/>
    </xf>
    <xf numFmtId="182" fontId="24" fillId="0" borderId="18" xfId="44" applyNumberFormat="1" applyFont="1" applyFill="1" applyBorder="1" applyAlignment="1">
      <alignment horizontal="left"/>
    </xf>
    <xf numFmtId="182" fontId="24" fillId="0" borderId="15" xfId="44" applyNumberFormat="1" applyFont="1" applyFill="1" applyBorder="1" applyAlignment="1">
      <alignment horizontal="center"/>
    </xf>
    <xf numFmtId="182" fontId="20" fillId="0" borderId="0" xfId="44" applyNumberFormat="1" applyFont="1" applyFill="1" applyBorder="1" applyAlignment="1">
      <alignment/>
    </xf>
    <xf numFmtId="182" fontId="20" fillId="0" borderId="0" xfId="44" applyNumberFormat="1" applyFont="1" applyFill="1" applyBorder="1" applyAlignment="1" applyProtection="1">
      <alignment/>
      <protection locked="0"/>
    </xf>
    <xf numFmtId="182" fontId="20" fillId="0" borderId="0" xfId="44" applyNumberFormat="1" applyFont="1" applyFill="1" applyAlignment="1">
      <alignment/>
    </xf>
    <xf numFmtId="182" fontId="20" fillId="0" borderId="0" xfId="44" applyNumberFormat="1" applyFont="1" applyFill="1" applyBorder="1" applyAlignment="1">
      <alignment horizontal="left"/>
    </xf>
    <xf numFmtId="182" fontId="20" fillId="0" borderId="10" xfId="44" applyNumberFormat="1" applyFont="1" applyFill="1" applyBorder="1" applyAlignment="1">
      <alignment/>
    </xf>
    <xf numFmtId="182" fontId="38" fillId="0" borderId="0" xfId="44" applyNumberFormat="1" applyFont="1" applyFill="1" applyBorder="1" applyAlignment="1" applyProtection="1">
      <alignment/>
      <protection locked="0"/>
    </xf>
    <xf numFmtId="182" fontId="20" fillId="0" borderId="10" xfId="44" applyNumberFormat="1" applyFont="1" applyFill="1" applyBorder="1" applyAlignment="1">
      <alignment horizontal="center"/>
    </xf>
    <xf numFmtId="182" fontId="20" fillId="0" borderId="0" xfId="44" applyNumberFormat="1" applyFont="1" applyFill="1" applyAlignment="1">
      <alignment horizontal="center"/>
    </xf>
    <xf numFmtId="182" fontId="20" fillId="0" borderId="12" xfId="44" applyNumberFormat="1" applyFont="1" applyFill="1" applyBorder="1" applyAlignment="1">
      <alignment/>
    </xf>
    <xf numFmtId="182" fontId="20" fillId="0" borderId="12" xfId="44" applyNumberFormat="1" applyFont="1" applyFill="1" applyBorder="1" applyAlignment="1">
      <alignment horizontal="center"/>
    </xf>
    <xf numFmtId="182" fontId="20" fillId="0" borderId="11" xfId="44" applyNumberFormat="1" applyFont="1" applyFill="1" applyBorder="1" applyAlignment="1">
      <alignment/>
    </xf>
    <xf numFmtId="182" fontId="20" fillId="0" borderId="21" xfId="44" applyNumberFormat="1" applyFont="1" applyFill="1" applyBorder="1" applyAlignment="1">
      <alignment/>
    </xf>
    <xf numFmtId="182" fontId="20" fillId="0" borderId="14" xfId="44" applyNumberFormat="1" applyFont="1" applyFill="1" applyBorder="1" applyAlignment="1">
      <alignment/>
    </xf>
    <xf numFmtId="182" fontId="20" fillId="0" borderId="13" xfId="44" applyNumberFormat="1" applyFont="1" applyFill="1" applyBorder="1" applyAlignment="1">
      <alignment/>
    </xf>
    <xf numFmtId="182" fontId="20" fillId="0" borderId="0" xfId="44" applyNumberFormat="1" applyFont="1" applyFill="1" applyBorder="1" applyAlignment="1" quotePrefix="1">
      <alignment horizontal="left"/>
    </xf>
    <xf numFmtId="182" fontId="20" fillId="0" borderId="0" xfId="44" applyNumberFormat="1" applyFont="1" applyFill="1" applyBorder="1" applyAlignment="1">
      <alignment horizontal="left" vertical="top" wrapText="1"/>
    </xf>
    <xf numFmtId="182" fontId="20" fillId="0" borderId="0" xfId="44" applyNumberFormat="1" applyFont="1" applyAlignment="1">
      <alignment horizontal="justify" vertical="top" wrapText="1"/>
    </xf>
    <xf numFmtId="0" fontId="22" fillId="0" borderId="0" xfId="68" applyNumberFormat="1" applyFont="1" applyFill="1" applyBorder="1" applyAlignment="1" applyProtection="1" quotePrefix="1">
      <alignment horizontal="left"/>
      <protection/>
    </xf>
    <xf numFmtId="0" fontId="18" fillId="0" borderId="0" xfId="68" applyNumberFormat="1" applyFont="1" applyFill="1" applyBorder="1" applyAlignment="1" applyProtection="1">
      <alignment/>
      <protection/>
    </xf>
    <xf numFmtId="182" fontId="33" fillId="0" borderId="0" xfId="44" applyNumberFormat="1" applyFont="1" applyFill="1" applyAlignment="1">
      <alignment horizontal="center"/>
    </xf>
    <xf numFmtId="0" fontId="22" fillId="0" borderId="0" xfId="68" applyNumberFormat="1" applyFont="1" applyFill="1" applyBorder="1" applyAlignment="1" applyProtection="1">
      <alignment/>
      <protection/>
    </xf>
    <xf numFmtId="182" fontId="20" fillId="0" borderId="15" xfId="44" applyNumberFormat="1" applyFont="1" applyBorder="1" applyAlignment="1">
      <alignment/>
    </xf>
    <xf numFmtId="0" fontId="22" fillId="0" borderId="0" xfId="68" applyNumberFormat="1" applyFont="1" applyFill="1" applyBorder="1" applyAlignment="1" applyProtection="1">
      <alignment horizontal="justify"/>
      <protection/>
    </xf>
    <xf numFmtId="182" fontId="20" fillId="0" borderId="0" xfId="44" applyNumberFormat="1" applyFont="1" applyFill="1" applyAlignment="1" quotePrefix="1">
      <alignment horizontal="left"/>
    </xf>
    <xf numFmtId="182" fontId="20" fillId="0" borderId="0" xfId="44" applyNumberFormat="1" applyFont="1" applyFill="1" applyBorder="1" applyAlignment="1">
      <alignment horizontal="center"/>
    </xf>
    <xf numFmtId="49" fontId="20" fillId="0" borderId="0" xfId="0" applyNumberFormat="1" applyFont="1" applyFill="1" applyAlignment="1" quotePrefix="1">
      <alignment horizontal="center"/>
    </xf>
    <xf numFmtId="0" fontId="22" fillId="0" borderId="0" xfId="0" applyNumberFormat="1" applyFont="1" applyFill="1" applyBorder="1" applyAlignment="1" applyProtection="1">
      <alignment/>
      <protection/>
    </xf>
    <xf numFmtId="49" fontId="20" fillId="0" borderId="0" xfId="0" applyNumberFormat="1" applyFont="1" applyFill="1" applyAlignment="1">
      <alignment horizontal="center"/>
    </xf>
    <xf numFmtId="0" fontId="22" fillId="0" borderId="0" xfId="0" applyNumberFormat="1" applyFont="1" applyFill="1" applyBorder="1" applyAlignment="1" applyProtection="1">
      <alignment horizontal="left" vertical="top" wrapText="1"/>
      <protection/>
    </xf>
    <xf numFmtId="0" fontId="20" fillId="0" borderId="0" xfId="0" applyFont="1" applyAlignment="1">
      <alignment horizontal="left" vertical="top" wrapText="1"/>
    </xf>
    <xf numFmtId="0" fontId="20" fillId="0" borderId="0" xfId="0" applyFont="1" applyAlignment="1">
      <alignment vertical="top" wrapText="1"/>
    </xf>
    <xf numFmtId="9" fontId="20" fillId="0" borderId="0" xfId="72" applyFont="1" applyFill="1" applyAlignment="1">
      <alignment/>
    </xf>
    <xf numFmtId="0" fontId="20" fillId="0" borderId="0" xfId="0" applyFont="1" applyFill="1" applyAlignment="1">
      <alignment/>
    </xf>
    <xf numFmtId="49" fontId="20" fillId="0" borderId="0" xfId="72" applyNumberFormat="1" applyFont="1" applyFill="1" applyAlignment="1">
      <alignment horizontal="left"/>
    </xf>
    <xf numFmtId="0" fontId="21" fillId="0" borderId="0" xfId="0" applyFont="1" applyAlignment="1">
      <alignment horizontal="left"/>
    </xf>
    <xf numFmtId="0" fontId="20" fillId="0" borderId="0" xfId="64" applyFont="1" applyFill="1" applyBorder="1" applyAlignment="1">
      <alignment/>
      <protection/>
    </xf>
    <xf numFmtId="0" fontId="20" fillId="0" borderId="0" xfId="64" applyFont="1" applyFill="1" applyBorder="1" applyAlignment="1" applyProtection="1">
      <alignment/>
      <protection locked="0"/>
    </xf>
    <xf numFmtId="49" fontId="20" fillId="0" borderId="0" xfId="72" applyNumberFormat="1" applyFont="1" applyFill="1" applyAlignment="1">
      <alignment horizontal="center"/>
    </xf>
    <xf numFmtId="49" fontId="20" fillId="0" borderId="0" xfId="64" applyNumberFormat="1" applyFont="1" applyFill="1" applyBorder="1" applyAlignment="1">
      <alignment horizontal="center"/>
      <protection/>
    </xf>
    <xf numFmtId="0" fontId="20" fillId="0" borderId="0" xfId="0" applyFont="1" applyBorder="1" applyAlignment="1">
      <alignment horizontal="left" indent="3"/>
    </xf>
    <xf numFmtId="182" fontId="0" fillId="0" borderId="0" xfId="44" applyNumberFormat="1" applyFont="1" applyFill="1" applyBorder="1" applyAlignment="1" applyProtection="1">
      <alignment/>
      <protection/>
    </xf>
    <xf numFmtId="171" fontId="0" fillId="0" borderId="0" xfId="44" applyFont="1" applyAlignment="1">
      <alignment/>
    </xf>
    <xf numFmtId="0" fontId="22" fillId="0" borderId="0" xfId="68" applyNumberFormat="1" applyFont="1" applyFill="1" applyBorder="1" applyAlignment="1" applyProtection="1" quotePrefix="1">
      <alignment/>
      <protection/>
    </xf>
    <xf numFmtId="182" fontId="20" fillId="35" borderId="15" xfId="44" applyNumberFormat="1" applyFont="1" applyFill="1" applyBorder="1" applyAlignment="1">
      <alignment/>
    </xf>
    <xf numFmtId="182" fontId="39" fillId="0" borderId="0" xfId="44" applyNumberFormat="1" applyFont="1" applyFill="1" applyBorder="1" applyAlignment="1">
      <alignment horizontal="left"/>
    </xf>
    <xf numFmtId="182" fontId="39" fillId="0" borderId="0" xfId="44" applyNumberFormat="1" applyFont="1" applyFill="1" applyAlignment="1">
      <alignment horizontal="center"/>
    </xf>
    <xf numFmtId="182" fontId="39" fillId="0" borderId="0" xfId="44" applyNumberFormat="1" applyFont="1" applyFill="1" applyAlignment="1">
      <alignment/>
    </xf>
    <xf numFmtId="182" fontId="26" fillId="0" borderId="21" xfId="44" applyNumberFormat="1" applyFont="1" applyFill="1" applyBorder="1" applyAlignment="1">
      <alignment horizontal="center"/>
    </xf>
    <xf numFmtId="182" fontId="26" fillId="0" borderId="21" xfId="44" applyNumberFormat="1" applyFont="1" applyFill="1" applyBorder="1" applyAlignment="1">
      <alignment horizontal="left"/>
    </xf>
    <xf numFmtId="0" fontId="20" fillId="0" borderId="0" xfId="0" applyFont="1" applyAlignment="1">
      <alignment/>
    </xf>
    <xf numFmtId="182" fontId="20" fillId="37" borderId="0" xfId="44" applyNumberFormat="1" applyFont="1" applyFill="1" applyAlignment="1">
      <alignment/>
    </xf>
    <xf numFmtId="16" fontId="19" fillId="0" borderId="12" xfId="65" applyNumberFormat="1" applyFont="1" applyFill="1" applyBorder="1" applyAlignment="1" applyProtection="1" quotePrefix="1">
      <alignment horizontal="center"/>
      <protection/>
    </xf>
    <xf numFmtId="0" fontId="24" fillId="0" borderId="0" xfId="0" applyFont="1" applyFill="1" applyAlignment="1">
      <alignment/>
    </xf>
    <xf numFmtId="0" fontId="35" fillId="0" borderId="0" xfId="0" applyFont="1" applyFill="1" applyBorder="1" applyAlignment="1">
      <alignment/>
    </xf>
    <xf numFmtId="0" fontId="24" fillId="0" borderId="0" xfId="0" applyFont="1" applyFill="1" applyBorder="1" applyAlignment="1">
      <alignment/>
    </xf>
    <xf numFmtId="0" fontId="35" fillId="0" borderId="0" xfId="0" applyFont="1" applyFill="1" applyAlignment="1">
      <alignment/>
    </xf>
    <xf numFmtId="182" fontId="20" fillId="35" borderId="10" xfId="44" applyNumberFormat="1" applyFont="1" applyFill="1" applyBorder="1" applyAlignment="1">
      <alignment/>
    </xf>
    <xf numFmtId="182" fontId="20" fillId="35" borderId="0" xfId="44" applyNumberFormat="1" applyFont="1" applyFill="1" applyAlignment="1">
      <alignment/>
    </xf>
    <xf numFmtId="171" fontId="20" fillId="0" borderId="0" xfId="44" applyFont="1" applyAlignment="1">
      <alignment/>
    </xf>
    <xf numFmtId="182" fontId="0" fillId="38" borderId="0" xfId="44" applyNumberFormat="1" applyFont="1" applyFill="1" applyBorder="1" applyAlignment="1" applyProtection="1">
      <alignment/>
      <protection/>
    </xf>
    <xf numFmtId="169" fontId="0" fillId="38" borderId="0" xfId="44" applyNumberFormat="1" applyFont="1" applyFill="1" applyBorder="1" applyAlignment="1" applyProtection="1">
      <alignment/>
      <protection/>
    </xf>
    <xf numFmtId="0" fontId="22" fillId="0" borderId="0" xfId="67" applyNumberFormat="1" applyFont="1" applyFill="1" applyBorder="1" applyAlignment="1" applyProtection="1">
      <alignment vertical="top" wrapText="1"/>
      <protection/>
    </xf>
    <xf numFmtId="181" fontId="23" fillId="0" borderId="0" xfId="47" applyNumberFormat="1" applyFont="1" applyFill="1" applyBorder="1" applyAlignment="1" applyProtection="1">
      <alignment horizontal="center"/>
      <protection/>
    </xf>
    <xf numFmtId="37" fontId="20" fillId="0" borderId="14" xfId="69" applyNumberFormat="1" applyFont="1" applyFill="1" applyBorder="1" applyAlignment="1">
      <alignment horizontal="center" vertical="top"/>
      <protection/>
    </xf>
    <xf numFmtId="0" fontId="36" fillId="0" borderId="0" xfId="0" applyFont="1" applyAlignment="1">
      <alignment vertical="center" wrapText="1"/>
    </xf>
    <xf numFmtId="0" fontId="36" fillId="0" borderId="0" xfId="0" applyFont="1" applyAlignment="1">
      <alignment horizontal="justify" vertical="top" wrapText="1"/>
    </xf>
    <xf numFmtId="0" fontId="21" fillId="0" borderId="0" xfId="64" applyFont="1" applyFill="1" applyBorder="1" applyAlignment="1">
      <alignment horizontal="justify" vertical="top" wrapText="1"/>
      <protection/>
    </xf>
    <xf numFmtId="0" fontId="20" fillId="0" borderId="0" xfId="0" applyFont="1" applyAlignment="1">
      <alignment horizontal="left" vertical="top" wrapText="1"/>
    </xf>
    <xf numFmtId="0" fontId="20" fillId="0" borderId="0" xfId="0" applyNumberFormat="1" applyFont="1" applyAlignment="1">
      <alignment horizontal="left" vertical="top" wrapText="1"/>
    </xf>
    <xf numFmtId="0" fontId="20" fillId="0" borderId="0" xfId="0" applyNumberFormat="1" applyFont="1" applyAlignment="1">
      <alignment vertical="top" wrapText="1"/>
    </xf>
    <xf numFmtId="182" fontId="29" fillId="0" borderId="21" xfId="44" applyNumberFormat="1" applyFont="1" applyFill="1" applyBorder="1" applyAlignment="1">
      <alignment horizontal="center"/>
    </xf>
    <xf numFmtId="0" fontId="22" fillId="0" borderId="0" xfId="68" applyNumberFormat="1" applyFont="1" applyFill="1" applyBorder="1" applyAlignment="1" applyProtection="1">
      <alignment horizontal="justify"/>
      <protection/>
    </xf>
    <xf numFmtId="0" fontId="22" fillId="0" borderId="0" xfId="0" applyNumberFormat="1" applyFont="1" applyFill="1" applyBorder="1" applyAlignment="1" applyProtection="1">
      <alignment horizontal="justify" vertical="justify" wrapText="1"/>
      <protection/>
    </xf>
    <xf numFmtId="182" fontId="37" fillId="0" borderId="24" xfId="44" applyNumberFormat="1" applyFont="1" applyFill="1" applyBorder="1" applyAlignment="1">
      <alignment horizontal="center"/>
    </xf>
    <xf numFmtId="182" fontId="33" fillId="0" borderId="21" xfId="44" applyNumberFormat="1" applyFont="1" applyFill="1" applyBorder="1" applyAlignment="1">
      <alignment horizontal="center"/>
    </xf>
    <xf numFmtId="0" fontId="7" fillId="0" borderId="0" xfId="0" applyNumberFormat="1" applyFont="1" applyFill="1" applyBorder="1" applyAlignment="1" applyProtection="1">
      <alignment horizontal="justify" vertical="justify" wrapText="1"/>
      <protection/>
    </xf>
    <xf numFmtId="0" fontId="8" fillId="0" borderId="0" xfId="0" applyFont="1" applyAlignment="1">
      <alignment horizontal="left" vertical="top" wrapText="1"/>
    </xf>
    <xf numFmtId="0" fontId="7" fillId="0" borderId="0" xfId="68" applyNumberFormat="1" applyFont="1" applyFill="1" applyBorder="1" applyAlignment="1" applyProtection="1">
      <alignment horizontal="justify"/>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lance" xfId="40"/>
    <cellStyle name="BalanceBold" xfId="41"/>
    <cellStyle name="Calculation" xfId="42"/>
    <cellStyle name="Check Cell" xfId="43"/>
    <cellStyle name="Comma" xfId="44"/>
    <cellStyle name="Comma [0]" xfId="45"/>
    <cellStyle name="Comma_Sheet1" xfId="46"/>
    <cellStyle name="Comma_Sheet2" xfId="47"/>
    <cellStyle name="Comma_Sheet5" xfId="48"/>
    <cellStyle name="Currency" xfId="49"/>
    <cellStyle name="Currency [0]" xfId="50"/>
    <cellStyle name="Data" xfId="51"/>
    <cellStyle name="DataBold"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_Acc798" xfId="64"/>
    <cellStyle name="Normal_Sheet1" xfId="65"/>
    <cellStyle name="Normal_Sheet2" xfId="66"/>
    <cellStyle name="Normal_Sheet5" xfId="67"/>
    <cellStyle name="Normal_Sheet6" xfId="68"/>
    <cellStyle name="Normal_SHV Acc 2005" xfId="69"/>
    <cellStyle name="Note" xfId="70"/>
    <cellStyle name="Output" xfId="71"/>
    <cellStyle name="Percent" xfId="72"/>
    <cellStyle name="Title" xfId="73"/>
    <cellStyle name="Total" xfId="74"/>
    <cellStyle name="Warning Text" xfId="75"/>
  </cellStyles>
  <dxfs count="1">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uditors\Audit%2031-12-2001\final-clubb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Auditors\Audit%2031-12-2001\AFF\RAHEELs\final%20accoun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lubbing-09-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CBL\FS%202006\C(Back-up)\projects\2005\accDec05-sub%20no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CBL\FS%202006\Documents%20and%20Settings\ish\Local%20Settings\Temporary%20Internet%20Files\OLK8\Projects\ACC\monthly%20accounts%20Aug%2031%202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CBL\FS%202006\Accounts%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lubfinal"/>
      <sheetName val="Data"/>
      <sheetName val="share"/>
      <sheetName val="Povision for lia"/>
      <sheetName val="cwip"/>
      <sheetName val="Inventories"/>
      <sheetName val="Inventories (2)"/>
      <sheetName val="Inventories (3)"/>
      <sheetName val="debtors"/>
      <sheetName val="note 12 to 15"/>
      <sheetName val="advances (2)"/>
      <sheetName val="advances"/>
      <sheetName val="prepayments"/>
      <sheetName val="others recev"/>
      <sheetName val="securitydeposit"/>
      <sheetName val="No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BalanceSheet"/>
      <sheetName val="Macros"/>
      <sheetName val="IncomeStatement"/>
      <sheetName val="NOTES"/>
      <sheetName val="Sheet1"/>
      <sheetName val="Salaries grouping"/>
      <sheetName val="ARP"/>
      <sheetName val="Groupin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4 (2)"/>
      <sheetName val="Data"/>
      <sheetName val="Data (2)"/>
      <sheetName val="Data (3)"/>
      <sheetName val="Data (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3"/>
      <sheetName val="AnnexI"/>
      <sheetName val="adjustments"/>
      <sheetName val="NewEnt"/>
      <sheetName val="BSWOBU"/>
      <sheetName val="PLWOBU"/>
      <sheetName val="Sheet1"/>
      <sheetName val="BS(F)"/>
      <sheetName val="PL"/>
      <sheetName val="SOCIE"/>
      <sheetName val="New Notes"/>
      <sheetName val="BS(P)"/>
      <sheetName val="Notes"/>
      <sheetName val="Sheet7"/>
      <sheetName val="Sheet2"/>
      <sheetName val="Sheet6"/>
      <sheetName val="currency wise"/>
      <sheetName val="curr wise"/>
      <sheetName val="inv b-up"/>
      <sheetName val="checks"/>
      <sheetName val="Annex I"/>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0000"/>
      <sheetName val="1000"/>
      <sheetName val="Info"/>
      <sheetName val="Manual"/>
      <sheetName val="Main"/>
      <sheetName val="Cons "/>
      <sheetName val="Sub-Notes"/>
      <sheetName val="Notes (2)"/>
      <sheetName val="BSP&amp;LCF"/>
      <sheetName val="CF"/>
      <sheetName val="Final-Notes (2)"/>
      <sheetName val="Credit Card"/>
      <sheetName val="Other Op income"/>
      <sheetName val="Admin exp"/>
      <sheetName val="Commission income"/>
      <sheetName val="Sheet2"/>
      <sheetName val="Recon"/>
      <sheetName val="BSP&amp;LCF (2)"/>
      <sheetName val="Equity"/>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
      <sheetName val="PL"/>
      <sheetName val="SOCIE"/>
      <sheetName val="SOCIE (2)"/>
      <sheetName val="CF"/>
      <sheetName val="acg policies"/>
      <sheetName val="notes 6 to 7.1"/>
      <sheetName val="notes 8 to 8.6"/>
      <sheetName val="note 9 to 9.1"/>
      <sheetName val="notes 9.2 to 9.2.2"/>
      <sheetName val="notes 9.3 "/>
      <sheetName val="notes 9.4 to 9.5"/>
      <sheetName val="notes 9.6 "/>
      <sheetName val="notes 9.7 to 10.1.2"/>
      <sheetName val="notes 10.2 to 10.3.2"/>
      <sheetName val="notes 10.4 to 10.6"/>
      <sheetName val="notes 10.7 to 12.1"/>
      <sheetName val="notes 12.2"/>
      <sheetName val="notes 12.3"/>
      <sheetName val="notes 13 to 16"/>
      <sheetName val="notes 17 to 19"/>
      <sheetName val="notes 20 to 22"/>
      <sheetName val="notes 23 to 37.2"/>
      <sheetName val="notes 38"/>
      <sheetName val="notes 39 to 39.2"/>
      <sheetName val=" note 40"/>
      <sheetName val="note 41"/>
      <sheetName val="note 42 CAR"/>
      <sheetName val="note 43 to 44.1"/>
      <sheetName val="note 44.1.1 to 44.2"/>
      <sheetName val="note 44.1.3 to 44.1.5 "/>
      <sheetName val="note 44.2 to 44.2.2"/>
      <sheetName val="note 44.2.3 to 44.2.3.2"/>
      <sheetName val="note 44.3 to 44.4"/>
      <sheetName val="notes 45 to 48"/>
      <sheetName val="AnnexI"/>
      <sheetName val="Islam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showGridLines="0" tabSelected="1" zoomScaleSheetLayoutView="100" zoomScalePageLayoutView="0" workbookViewId="0" topLeftCell="A1">
      <selection activeCell="D5" sqref="D5"/>
    </sheetView>
  </sheetViews>
  <sheetFormatPr defaultColWidth="9.140625" defaultRowHeight="12.75"/>
  <cols>
    <col min="1" max="1" width="8.140625" style="98" customWidth="1"/>
    <col min="2" max="2" width="7.8515625" style="98" customWidth="1"/>
    <col min="3" max="3" width="8.28125" style="98" customWidth="1"/>
    <col min="4" max="4" width="10.00390625" style="98" customWidth="1"/>
    <col min="5" max="5" width="9.421875" style="98" customWidth="1"/>
    <col min="6" max="6" width="11.00390625" style="98" customWidth="1"/>
    <col min="7" max="7" width="9.7109375" style="98" customWidth="1"/>
    <col min="8" max="8" width="6.8515625" style="98" customWidth="1"/>
    <col min="9" max="9" width="4.8515625" style="98" customWidth="1"/>
    <col min="10" max="10" width="15.57421875" style="97" customWidth="1"/>
    <col min="11" max="11" width="2.140625" style="130" customWidth="1"/>
    <col min="12" max="12" width="15.421875" style="97" customWidth="1"/>
    <col min="13" max="13" width="10.421875" style="98" bestFit="1" customWidth="1"/>
    <col min="14" max="14" width="20.7109375" style="98" bestFit="1" customWidth="1"/>
    <col min="15" max="16" width="9.140625" style="98" customWidth="1"/>
    <col min="17" max="17" width="17.57421875" style="99" bestFit="1" customWidth="1"/>
    <col min="18" max="18" width="10.28125" style="98" bestFit="1" customWidth="1"/>
    <col min="19" max="19" width="11.57421875" style="98" bestFit="1" customWidth="1"/>
    <col min="20" max="16384" width="9.140625" style="98" customWidth="1"/>
  </cols>
  <sheetData>
    <row r="1" spans="1:11" ht="15.75">
      <c r="A1" s="73" t="s">
        <v>3</v>
      </c>
      <c r="B1" s="73"/>
      <c r="C1" s="95"/>
      <c r="D1" s="95"/>
      <c r="E1" s="95"/>
      <c r="F1" s="95"/>
      <c r="G1" s="95"/>
      <c r="H1" s="95"/>
      <c r="I1" s="95"/>
      <c r="J1" s="96"/>
      <c r="K1" s="97"/>
    </row>
    <row r="2" spans="1:11" ht="15.75">
      <c r="A2" s="73" t="s">
        <v>217</v>
      </c>
      <c r="B2" s="73"/>
      <c r="C2" s="95"/>
      <c r="D2" s="95"/>
      <c r="E2" s="95"/>
      <c r="F2" s="95"/>
      <c r="G2" s="95"/>
      <c r="H2" s="95"/>
      <c r="I2" s="95"/>
      <c r="J2" s="96"/>
      <c r="K2" s="97"/>
    </row>
    <row r="3" spans="1:11" ht="15.75">
      <c r="A3" s="73" t="s">
        <v>226</v>
      </c>
      <c r="B3" s="95"/>
      <c r="C3" s="95"/>
      <c r="D3" s="95"/>
      <c r="E3" s="95"/>
      <c r="F3" s="95"/>
      <c r="G3" s="95"/>
      <c r="H3" s="94"/>
      <c r="I3" s="94"/>
      <c r="J3" s="100"/>
      <c r="K3" s="97"/>
    </row>
    <row r="4" spans="1:12" ht="15.75">
      <c r="A4" s="95"/>
      <c r="B4" s="95"/>
      <c r="C4" s="95"/>
      <c r="D4" s="95"/>
      <c r="E4" s="95"/>
      <c r="F4" s="95"/>
      <c r="G4" s="95"/>
      <c r="H4" s="94"/>
      <c r="I4" s="94"/>
      <c r="J4" s="101" t="s">
        <v>169</v>
      </c>
      <c r="K4" s="97"/>
      <c r="L4" s="101" t="s">
        <v>165</v>
      </c>
    </row>
    <row r="5" spans="1:12" ht="15.75">
      <c r="A5" s="95"/>
      <c r="B5" s="95"/>
      <c r="C5" s="95"/>
      <c r="D5" s="95"/>
      <c r="E5" s="95"/>
      <c r="F5" s="95"/>
      <c r="G5" s="95"/>
      <c r="H5" s="94"/>
      <c r="I5" s="94"/>
      <c r="J5" s="102">
        <v>2013</v>
      </c>
      <c r="K5" s="97"/>
      <c r="L5" s="103">
        <v>2012</v>
      </c>
    </row>
    <row r="6" spans="1:12" ht="15.75">
      <c r="A6" s="95"/>
      <c r="B6" s="95"/>
      <c r="C6" s="95"/>
      <c r="D6" s="95"/>
      <c r="E6" s="95"/>
      <c r="F6" s="95"/>
      <c r="G6" s="95"/>
      <c r="H6" s="94"/>
      <c r="I6" s="94"/>
      <c r="J6" s="104" t="s">
        <v>76</v>
      </c>
      <c r="K6" s="97"/>
      <c r="L6" s="104" t="s">
        <v>77</v>
      </c>
    </row>
    <row r="7" spans="1:17" s="107" customFormat="1" ht="15.75">
      <c r="A7" s="105"/>
      <c r="B7" s="105"/>
      <c r="C7" s="105"/>
      <c r="D7" s="105"/>
      <c r="E7" s="105"/>
      <c r="F7" s="105"/>
      <c r="G7" s="105"/>
      <c r="H7" s="109" t="s">
        <v>35</v>
      </c>
      <c r="I7" s="106"/>
      <c r="J7" s="109" t="s">
        <v>72</v>
      </c>
      <c r="K7" s="167"/>
      <c r="L7" s="167" t="s">
        <v>72</v>
      </c>
      <c r="Q7" s="108"/>
    </row>
    <row r="8" spans="1:11" ht="15.75">
      <c r="A8" s="95" t="s">
        <v>6</v>
      </c>
      <c r="B8" s="95"/>
      <c r="C8" s="95"/>
      <c r="D8" s="95"/>
      <c r="E8" s="95"/>
      <c r="F8" s="95"/>
      <c r="G8" s="95"/>
      <c r="H8" s="96"/>
      <c r="I8" s="96"/>
      <c r="J8" s="96"/>
      <c r="K8" s="97"/>
    </row>
    <row r="9" spans="1:11" ht="7.5" customHeight="1">
      <c r="A9" s="95"/>
      <c r="B9" s="95"/>
      <c r="C9" s="95"/>
      <c r="D9" s="95"/>
      <c r="E9" s="95"/>
      <c r="F9" s="95"/>
      <c r="G9" s="95"/>
      <c r="H9" s="96"/>
      <c r="I9" s="96"/>
      <c r="J9" s="96"/>
      <c r="K9" s="97"/>
    </row>
    <row r="10" spans="1:14" ht="15.75">
      <c r="A10" s="95" t="s">
        <v>15</v>
      </c>
      <c r="B10" s="95"/>
      <c r="C10" s="95"/>
      <c r="D10" s="95"/>
      <c r="E10" s="95"/>
      <c r="F10" s="95"/>
      <c r="G10" s="95"/>
      <c r="H10" s="109"/>
      <c r="I10" s="109"/>
      <c r="J10" s="110">
        <v>287450</v>
      </c>
      <c r="K10" s="97"/>
      <c r="L10" s="111">
        <v>367469</v>
      </c>
      <c r="N10" s="114"/>
    </row>
    <row r="11" spans="1:14" ht="15.75">
      <c r="A11" s="95" t="s">
        <v>16</v>
      </c>
      <c r="B11" s="95"/>
      <c r="C11" s="95"/>
      <c r="D11" s="95"/>
      <c r="E11" s="95"/>
      <c r="F11" s="95"/>
      <c r="G11" s="95"/>
      <c r="H11" s="109"/>
      <c r="I11" s="109"/>
      <c r="J11" s="112">
        <v>3464518</v>
      </c>
      <c r="K11" s="97"/>
      <c r="L11" s="113">
        <v>3434016</v>
      </c>
      <c r="N11" s="114"/>
    </row>
    <row r="12" spans="1:14" ht="15.75">
      <c r="A12" s="95" t="s">
        <v>109</v>
      </c>
      <c r="B12" s="95"/>
      <c r="C12" s="95"/>
      <c r="D12" s="95"/>
      <c r="E12" s="95"/>
      <c r="F12" s="95"/>
      <c r="G12" s="95"/>
      <c r="H12" s="109"/>
      <c r="I12" s="109"/>
      <c r="J12" s="112">
        <v>0</v>
      </c>
      <c r="K12" s="97"/>
      <c r="L12" s="113">
        <v>0</v>
      </c>
      <c r="N12" s="114"/>
    </row>
    <row r="13" spans="1:12" ht="15.75">
      <c r="A13" s="95" t="s">
        <v>17</v>
      </c>
      <c r="B13" s="95"/>
      <c r="C13" s="95"/>
      <c r="D13" s="95"/>
      <c r="E13" s="95"/>
      <c r="F13" s="95"/>
      <c r="G13" s="95"/>
      <c r="H13" s="109">
        <v>6</v>
      </c>
      <c r="I13" s="109"/>
      <c r="J13" s="112">
        <f>+Notes!H38</f>
        <v>296261</v>
      </c>
      <c r="K13" s="97"/>
      <c r="L13" s="113">
        <v>225397</v>
      </c>
    </row>
    <row r="14" spans="1:15" ht="15.75">
      <c r="A14" s="95" t="s">
        <v>18</v>
      </c>
      <c r="B14" s="95"/>
      <c r="C14" s="95"/>
      <c r="D14" s="95"/>
      <c r="E14" s="95"/>
      <c r="F14" s="95"/>
      <c r="G14" s="95"/>
      <c r="H14" s="109">
        <v>7</v>
      </c>
      <c r="I14" s="109"/>
      <c r="J14" s="112">
        <f>+Notes!I65</f>
        <v>1150334</v>
      </c>
      <c r="K14" s="97"/>
      <c r="L14" s="113">
        <v>1101286</v>
      </c>
      <c r="M14" s="114">
        <f>L14-J14</f>
        <v>-49048</v>
      </c>
      <c r="N14" s="99"/>
      <c r="O14" s="114"/>
    </row>
    <row r="15" spans="1:14" ht="15.75">
      <c r="A15" s="95" t="s">
        <v>20</v>
      </c>
      <c r="B15" s="95"/>
      <c r="C15" s="95"/>
      <c r="D15" s="95"/>
      <c r="E15" s="95"/>
      <c r="F15" s="95"/>
      <c r="G15" s="95"/>
      <c r="H15" s="109"/>
      <c r="I15" s="109"/>
      <c r="J15" s="112">
        <v>94531</v>
      </c>
      <c r="K15" s="97"/>
      <c r="L15" s="112">
        <v>91156</v>
      </c>
      <c r="N15" s="114"/>
    </row>
    <row r="16" spans="1:14" ht="15.75">
      <c r="A16" s="95" t="s">
        <v>22</v>
      </c>
      <c r="B16" s="95"/>
      <c r="C16" s="95"/>
      <c r="D16" s="95"/>
      <c r="E16" s="95"/>
      <c r="F16" s="95"/>
      <c r="G16" s="95"/>
      <c r="H16" s="109"/>
      <c r="I16" s="109"/>
      <c r="J16" s="112">
        <v>0</v>
      </c>
      <c r="K16" s="97"/>
      <c r="L16" s="113">
        <v>0</v>
      </c>
      <c r="N16" s="114"/>
    </row>
    <row r="17" spans="1:14" ht="15.75">
      <c r="A17" s="95" t="s">
        <v>19</v>
      </c>
      <c r="B17" s="95"/>
      <c r="C17" s="95"/>
      <c r="D17" s="95"/>
      <c r="E17" s="95"/>
      <c r="F17" s="95"/>
      <c r="G17" s="95"/>
      <c r="H17" s="109"/>
      <c r="I17" s="109"/>
      <c r="J17" s="115">
        <v>171683</v>
      </c>
      <c r="K17" s="97"/>
      <c r="L17" s="116">
        <v>182009</v>
      </c>
      <c r="N17" s="99"/>
    </row>
    <row r="18" spans="2:12" ht="15.75">
      <c r="B18" s="95"/>
      <c r="C18" s="95"/>
      <c r="D18" s="95"/>
      <c r="E18" s="95"/>
      <c r="F18" s="95"/>
      <c r="G18" s="95"/>
      <c r="H18" s="109"/>
      <c r="I18" s="109"/>
      <c r="J18" s="117">
        <f>SUM(J10:J17)</f>
        <v>5464777</v>
      </c>
      <c r="K18" s="97"/>
      <c r="L18" s="118">
        <f>SUM(L10:L17)</f>
        <v>5401333</v>
      </c>
    </row>
    <row r="19" spans="1:11" ht="15.75">
      <c r="A19" s="95"/>
      <c r="B19" s="95"/>
      <c r="C19" s="95"/>
      <c r="D19" s="95"/>
      <c r="E19" s="95"/>
      <c r="F19" s="95"/>
      <c r="G19" s="95"/>
      <c r="H19" s="109"/>
      <c r="I19" s="109"/>
      <c r="J19" s="118"/>
      <c r="K19" s="97"/>
    </row>
    <row r="20" spans="1:11" ht="15.75">
      <c r="A20" s="95" t="s">
        <v>29</v>
      </c>
      <c r="B20" s="95"/>
      <c r="C20" s="95"/>
      <c r="D20" s="95"/>
      <c r="E20" s="95"/>
      <c r="F20" s="95"/>
      <c r="G20" s="95"/>
      <c r="H20" s="109"/>
      <c r="I20" s="109"/>
      <c r="J20" s="118"/>
      <c r="K20" s="97"/>
    </row>
    <row r="21" spans="1:11" ht="7.5" customHeight="1">
      <c r="A21" s="95"/>
      <c r="B21" s="95"/>
      <c r="C21" s="95"/>
      <c r="D21" s="95"/>
      <c r="E21" s="95"/>
      <c r="F21" s="95"/>
      <c r="G21" s="95"/>
      <c r="H21" s="109"/>
      <c r="I21" s="109"/>
      <c r="J21" s="118"/>
      <c r="K21" s="97"/>
    </row>
    <row r="22" spans="1:14" ht="15.75">
      <c r="A22" s="95" t="s">
        <v>2</v>
      </c>
      <c r="B22" s="95"/>
      <c r="C22" s="95"/>
      <c r="D22" s="95"/>
      <c r="E22" s="95"/>
      <c r="F22" s="95"/>
      <c r="G22" s="95"/>
      <c r="H22" s="109" t="s">
        <v>74</v>
      </c>
      <c r="I22" s="109"/>
      <c r="J22" s="119">
        <v>13180</v>
      </c>
      <c r="K22" s="97"/>
      <c r="L22" s="111">
        <v>6218</v>
      </c>
      <c r="N22" s="114">
        <f>J22-6218</f>
        <v>6962</v>
      </c>
    </row>
    <row r="23" spans="1:12" ht="15.75">
      <c r="A23" s="95" t="s">
        <v>4</v>
      </c>
      <c r="B23" s="95"/>
      <c r="C23" s="95"/>
      <c r="D23" s="95"/>
      <c r="E23" s="95"/>
      <c r="F23" s="95"/>
      <c r="G23" s="95"/>
      <c r="H23" s="109"/>
      <c r="I23" s="109"/>
      <c r="J23" s="120">
        <v>0</v>
      </c>
      <c r="K23" s="97"/>
      <c r="L23" s="113">
        <v>0</v>
      </c>
    </row>
    <row r="24" spans="1:14" ht="15.75">
      <c r="A24" s="95" t="s">
        <v>5</v>
      </c>
      <c r="B24" s="95"/>
      <c r="C24" s="95"/>
      <c r="D24" s="95"/>
      <c r="E24" s="95"/>
      <c r="F24" s="95"/>
      <c r="G24" s="95"/>
      <c r="H24" s="109"/>
      <c r="I24" s="109"/>
      <c r="J24" s="120">
        <v>4637554</v>
      </c>
      <c r="K24" s="97"/>
      <c r="L24" s="113">
        <v>4599756</v>
      </c>
      <c r="N24" s="99">
        <f>4599756</f>
        <v>4599756</v>
      </c>
    </row>
    <row r="25" spans="1:14" ht="15.75">
      <c r="A25" s="95" t="s">
        <v>0</v>
      </c>
      <c r="B25" s="95"/>
      <c r="C25" s="95"/>
      <c r="D25" s="95"/>
      <c r="E25" s="95"/>
      <c r="F25" s="95"/>
      <c r="G25" s="95"/>
      <c r="H25" s="109"/>
      <c r="I25" s="109"/>
      <c r="J25" s="120">
        <v>0</v>
      </c>
      <c r="K25" s="97"/>
      <c r="L25" s="113">
        <v>0</v>
      </c>
      <c r="N25" s="294">
        <v>4599756352.57</v>
      </c>
    </row>
    <row r="26" spans="1:14" ht="15.75">
      <c r="A26" s="95" t="s">
        <v>22</v>
      </c>
      <c r="B26" s="95"/>
      <c r="C26" s="95"/>
      <c r="D26" s="95"/>
      <c r="E26" s="95"/>
      <c r="F26" s="95"/>
      <c r="G26" s="95"/>
      <c r="H26" s="109"/>
      <c r="I26" s="109"/>
      <c r="J26" s="120">
        <v>2254</v>
      </c>
      <c r="K26" s="97"/>
      <c r="L26" s="113">
        <v>3322</v>
      </c>
      <c r="N26" s="98">
        <v>4637554217.37</v>
      </c>
    </row>
    <row r="27" spans="1:14" ht="15.75">
      <c r="A27" s="95" t="s">
        <v>78</v>
      </c>
      <c r="B27" s="95"/>
      <c r="C27" s="95"/>
      <c r="D27" s="95"/>
      <c r="E27" s="95"/>
      <c r="F27" s="95"/>
      <c r="G27" s="95"/>
      <c r="H27" s="94"/>
      <c r="I27" s="94"/>
      <c r="J27" s="120">
        <v>27</v>
      </c>
      <c r="K27" s="98"/>
      <c r="L27" s="113">
        <v>27</v>
      </c>
      <c r="N27" s="121">
        <f>N26-N25</f>
        <v>37797864.80000019</v>
      </c>
    </row>
    <row r="28" spans="1:14" ht="15.75">
      <c r="A28" s="95" t="s">
        <v>21</v>
      </c>
      <c r="B28" s="95"/>
      <c r="C28" s="95"/>
      <c r="D28" s="95"/>
      <c r="E28" s="95"/>
      <c r="F28" s="95"/>
      <c r="G28" s="95"/>
      <c r="H28" s="109"/>
      <c r="I28" s="109"/>
      <c r="J28" s="122">
        <v>109938</v>
      </c>
      <c r="K28" s="97"/>
      <c r="L28" s="116">
        <v>98496</v>
      </c>
      <c r="N28" s="121">
        <f>J28-98496</f>
        <v>11442</v>
      </c>
    </row>
    <row r="29" spans="2:12" ht="15.75">
      <c r="B29" s="95"/>
      <c r="C29" s="95"/>
      <c r="D29" s="95"/>
      <c r="E29" s="95"/>
      <c r="F29" s="95"/>
      <c r="G29" s="95"/>
      <c r="H29" s="109"/>
      <c r="I29" s="109"/>
      <c r="J29" s="118">
        <f>SUM(J22:J28)</f>
        <v>4762953</v>
      </c>
      <c r="K29" s="97"/>
      <c r="L29" s="118">
        <f>SUM(L22:L28)</f>
        <v>4707819</v>
      </c>
    </row>
    <row r="30" spans="1:12" ht="16.5" thickBot="1">
      <c r="A30" s="95" t="s">
        <v>23</v>
      </c>
      <c r="B30" s="95"/>
      <c r="C30" s="95"/>
      <c r="D30" s="95"/>
      <c r="E30" s="95"/>
      <c r="F30" s="95"/>
      <c r="G30" s="95"/>
      <c r="H30" s="109"/>
      <c r="I30" s="109"/>
      <c r="J30" s="123">
        <f>J18-J29</f>
        <v>701824</v>
      </c>
      <c r="K30" s="97"/>
      <c r="L30" s="123">
        <f>L18-L29</f>
        <v>693514</v>
      </c>
    </row>
    <row r="31" spans="1:11" ht="16.5" thickTop="1">
      <c r="A31" s="95"/>
      <c r="B31" s="95"/>
      <c r="C31" s="95"/>
      <c r="D31" s="95"/>
      <c r="E31" s="95"/>
      <c r="F31" s="95"/>
      <c r="G31" s="95"/>
      <c r="H31" s="109"/>
      <c r="I31" s="109"/>
      <c r="J31" s="118"/>
      <c r="K31" s="97"/>
    </row>
    <row r="32" spans="1:11" ht="15.75">
      <c r="A32" s="95" t="s">
        <v>24</v>
      </c>
      <c r="B32" s="95"/>
      <c r="C32" s="95"/>
      <c r="D32" s="95"/>
      <c r="E32" s="95"/>
      <c r="F32" s="95"/>
      <c r="G32" s="95"/>
      <c r="H32" s="109"/>
      <c r="I32" s="109"/>
      <c r="J32" s="118"/>
      <c r="K32" s="97"/>
    </row>
    <row r="33" spans="1:11" ht="15.75">
      <c r="A33" s="95"/>
      <c r="B33" s="95"/>
      <c r="C33" s="95"/>
      <c r="D33" s="95"/>
      <c r="E33" s="95"/>
      <c r="F33" s="95"/>
      <c r="G33" s="95"/>
      <c r="H33" s="109"/>
      <c r="I33" s="109"/>
      <c r="J33" s="118"/>
      <c r="K33" s="97"/>
    </row>
    <row r="34" spans="1:12" ht="15.75">
      <c r="A34" s="95" t="s">
        <v>25</v>
      </c>
      <c r="B34" s="95"/>
      <c r="C34" s="95"/>
      <c r="D34" s="95"/>
      <c r="E34" s="95"/>
      <c r="F34" s="95"/>
      <c r="G34" s="95"/>
      <c r="H34" s="109"/>
      <c r="I34" s="109"/>
      <c r="J34" s="110">
        <v>525938</v>
      </c>
      <c r="K34" s="124"/>
      <c r="L34" s="111">
        <v>525938</v>
      </c>
    </row>
    <row r="35" spans="1:12" ht="15.75">
      <c r="A35" s="95" t="s">
        <v>232</v>
      </c>
      <c r="B35" s="95"/>
      <c r="C35" s="95"/>
      <c r="D35" s="95"/>
      <c r="E35" s="95"/>
      <c r="F35" s="95"/>
      <c r="G35" s="95"/>
      <c r="H35" s="109"/>
      <c r="I35" s="109"/>
      <c r="J35" s="112">
        <v>50152</v>
      </c>
      <c r="K35" s="124"/>
      <c r="L35" s="113">
        <v>50152</v>
      </c>
    </row>
    <row r="36" spans="1:12" ht="15.75">
      <c r="A36" s="95" t="s">
        <v>26</v>
      </c>
      <c r="B36" s="95"/>
      <c r="C36" s="95"/>
      <c r="D36" s="95"/>
      <c r="E36" s="95"/>
      <c r="F36" s="95"/>
      <c r="G36" s="95"/>
      <c r="H36" s="109"/>
      <c r="I36" s="109"/>
      <c r="J36" s="112">
        <v>0</v>
      </c>
      <c r="K36" s="124"/>
      <c r="L36" s="113">
        <v>0</v>
      </c>
    </row>
    <row r="37" spans="1:12" ht="15.75">
      <c r="A37" s="95" t="s">
        <v>27</v>
      </c>
      <c r="B37" s="95"/>
      <c r="C37" s="95"/>
      <c r="D37" s="95"/>
      <c r="E37" s="95"/>
      <c r="F37" s="95"/>
      <c r="G37" s="95"/>
      <c r="H37" s="109"/>
      <c r="I37" s="109"/>
      <c r="J37" s="115">
        <v>114019</v>
      </c>
      <c r="K37" s="124"/>
      <c r="L37" s="115">
        <v>107810</v>
      </c>
    </row>
    <row r="38" spans="1:12" ht="15.75">
      <c r="A38" s="95"/>
      <c r="B38" s="95"/>
      <c r="C38" s="95"/>
      <c r="D38" s="95"/>
      <c r="E38" s="95"/>
      <c r="F38" s="95"/>
      <c r="G38" s="95"/>
      <c r="H38" s="109"/>
      <c r="I38" s="109"/>
      <c r="J38" s="125">
        <f>SUM(J34:J37)</f>
        <v>690109</v>
      </c>
      <c r="K38" s="124"/>
      <c r="L38" s="126">
        <f>SUM(L34:L37)</f>
        <v>683900</v>
      </c>
    </row>
    <row r="39" spans="1:12" ht="15.75">
      <c r="A39" s="95" t="s">
        <v>194</v>
      </c>
      <c r="B39" s="95"/>
      <c r="C39" s="95"/>
      <c r="D39" s="95"/>
      <c r="E39" s="95"/>
      <c r="F39" s="95"/>
      <c r="G39" s="95"/>
      <c r="H39" s="109"/>
      <c r="I39" s="109"/>
      <c r="J39" s="125">
        <v>11715</v>
      </c>
      <c r="K39" s="124"/>
      <c r="L39" s="126">
        <v>9614</v>
      </c>
    </row>
    <row r="40" spans="1:12" ht="15.75">
      <c r="A40" s="95"/>
      <c r="B40" s="95"/>
      <c r="C40" s="95"/>
      <c r="D40" s="95"/>
      <c r="E40" s="95"/>
      <c r="F40" s="95"/>
      <c r="G40" s="95"/>
      <c r="H40" s="109"/>
      <c r="I40" s="109"/>
      <c r="J40" s="125"/>
      <c r="K40" s="124"/>
      <c r="L40" s="126"/>
    </row>
    <row r="41" spans="1:12" ht="16.5" thickBot="1">
      <c r="A41" s="95"/>
      <c r="B41" s="95"/>
      <c r="C41" s="95"/>
      <c r="D41" s="95"/>
      <c r="E41" s="95"/>
      <c r="F41" s="95"/>
      <c r="G41" s="95"/>
      <c r="H41" s="109"/>
      <c r="I41" s="109"/>
      <c r="J41" s="123">
        <f>+J38+J39</f>
        <v>701824</v>
      </c>
      <c r="K41" s="97"/>
      <c r="L41" s="127">
        <f>+L38+L39</f>
        <v>693514</v>
      </c>
    </row>
    <row r="42" spans="1:12" ht="16.5" thickTop="1">
      <c r="A42" s="95"/>
      <c r="B42" s="95"/>
      <c r="C42" s="95"/>
      <c r="D42" s="95"/>
      <c r="E42" s="95"/>
      <c r="F42" s="95"/>
      <c r="G42" s="95"/>
      <c r="H42" s="109"/>
      <c r="I42" s="109"/>
      <c r="J42" s="128">
        <f>+J41-J30</f>
        <v>0</v>
      </c>
      <c r="K42" s="97"/>
      <c r="L42" s="128">
        <f>+L41-L30</f>
        <v>0</v>
      </c>
    </row>
    <row r="43" spans="1:11" ht="15.75">
      <c r="A43" s="95" t="s">
        <v>28</v>
      </c>
      <c r="B43" s="95"/>
      <c r="C43" s="95"/>
      <c r="D43" s="95"/>
      <c r="E43" s="95"/>
      <c r="F43" s="95"/>
      <c r="G43" s="95"/>
      <c r="H43" s="94">
        <v>8</v>
      </c>
      <c r="I43" s="94"/>
      <c r="J43" s="118"/>
      <c r="K43" s="97"/>
    </row>
    <row r="44" spans="1:11" ht="15.75">
      <c r="A44" s="95"/>
      <c r="B44" s="95"/>
      <c r="C44" s="95"/>
      <c r="D44" s="95"/>
      <c r="E44" s="95"/>
      <c r="F44" s="95"/>
      <c r="G44" s="95"/>
      <c r="H44" s="129"/>
      <c r="I44" s="129"/>
      <c r="J44" s="96"/>
      <c r="K44" s="97"/>
    </row>
    <row r="45" spans="1:11" ht="15.75">
      <c r="A45" s="87" t="s">
        <v>186</v>
      </c>
      <c r="B45" s="95"/>
      <c r="C45" s="95"/>
      <c r="D45" s="95"/>
      <c r="E45" s="95"/>
      <c r="F45" s="95"/>
      <c r="G45" s="95"/>
      <c r="H45" s="129"/>
      <c r="I45" s="129"/>
      <c r="J45" s="96"/>
      <c r="K45" s="97"/>
    </row>
    <row r="46" ht="15.75">
      <c r="K46" s="97"/>
    </row>
    <row r="47" ht="15.75">
      <c r="K47" s="97"/>
    </row>
    <row r="48" ht="15.75">
      <c r="K48" s="97"/>
    </row>
    <row r="49" ht="15.75">
      <c r="K49" s="97"/>
    </row>
    <row r="50" spans="10:17" s="90" customFormat="1" ht="15.75">
      <c r="J50" s="130"/>
      <c r="K50" s="130"/>
      <c r="L50" s="130"/>
      <c r="Q50" s="131"/>
    </row>
    <row r="51" spans="1:12" ht="15.75">
      <c r="A51" s="132" t="s">
        <v>66</v>
      </c>
      <c r="B51" s="133"/>
      <c r="C51" s="133"/>
      <c r="D51" s="133"/>
      <c r="F51" s="134" t="s">
        <v>34</v>
      </c>
      <c r="L51" s="134" t="s">
        <v>34</v>
      </c>
    </row>
  </sheetData>
  <sheetProtection/>
  <conditionalFormatting sqref="J42 L42">
    <cfRule type="cellIs" priority="1" dxfId="0" operator="equal" stopIfTrue="1">
      <formula>0</formula>
    </cfRule>
  </conditionalFormatting>
  <printOptions horizontalCentered="1"/>
  <pageMargins left="0.75" right="0.75" top="0.7" bottom="0.25" header="0" footer="0"/>
  <pageSetup fitToHeight="1" fitToWidth="1" horizontalDpi="600" verticalDpi="600" orientation="portrait" scale="83" r:id="rId1"/>
</worksheet>
</file>

<file path=xl/worksheets/sheet2.xml><?xml version="1.0" encoding="utf-8"?>
<worksheet xmlns="http://schemas.openxmlformats.org/spreadsheetml/2006/main" xmlns:r="http://schemas.openxmlformats.org/officeDocument/2006/relationships">
  <sheetPr>
    <pageSetUpPr fitToPage="1"/>
  </sheetPr>
  <dimension ref="A1:V59"/>
  <sheetViews>
    <sheetView showGridLines="0" zoomScalePageLayoutView="0" workbookViewId="0" topLeftCell="A19">
      <selection activeCell="G42" sqref="G42"/>
    </sheetView>
  </sheetViews>
  <sheetFormatPr defaultColWidth="9.140625" defaultRowHeight="12.75"/>
  <cols>
    <col min="1" max="1" width="2.28125" style="98" customWidth="1"/>
    <col min="2" max="2" width="12.140625" style="98" customWidth="1"/>
    <col min="3" max="3" width="10.7109375" style="98" customWidth="1"/>
    <col min="4" max="4" width="12.140625" style="98" customWidth="1"/>
    <col min="5" max="5" width="14.8515625" style="98" customWidth="1"/>
    <col min="6" max="6" width="4.7109375" style="98" customWidth="1"/>
    <col min="7" max="7" width="18.421875" style="174" bestFit="1" customWidth="1"/>
    <col min="8" max="8" width="1.421875" style="174" customWidth="1"/>
    <col min="9" max="9" width="18.421875" style="174" bestFit="1" customWidth="1"/>
    <col min="10" max="10" width="0.85546875" style="98" customWidth="1"/>
    <col min="11" max="11" width="18.421875" style="291" bestFit="1" customWidth="1"/>
    <col min="12" max="12" width="0.85546875" style="174" customWidth="1"/>
    <col min="13" max="13" width="19.8515625" style="174" bestFit="1" customWidth="1"/>
    <col min="14" max="14" width="1.8515625" style="174" customWidth="1"/>
    <col min="15" max="15" width="4.57421875" style="98" customWidth="1"/>
    <col min="16" max="19" width="9.140625" style="98" customWidth="1"/>
    <col min="20" max="20" width="10.28125" style="98" bestFit="1" customWidth="1"/>
    <col min="21" max="21" width="11.57421875" style="98" bestFit="1" customWidth="1"/>
    <col min="22" max="22" width="14.28125" style="98" bestFit="1" customWidth="1"/>
    <col min="23" max="16384" width="9.140625" style="98" customWidth="1"/>
  </cols>
  <sheetData>
    <row r="1" spans="1:15" ht="15.75">
      <c r="A1" s="73" t="s">
        <v>3</v>
      </c>
      <c r="B1" s="76"/>
      <c r="C1" s="76"/>
      <c r="D1" s="135"/>
      <c r="E1" s="135"/>
      <c r="F1" s="135"/>
      <c r="G1" s="136"/>
      <c r="H1" s="136"/>
      <c r="I1" s="136"/>
      <c r="J1" s="135"/>
      <c r="K1" s="136"/>
      <c r="L1" s="136"/>
      <c r="M1" s="136"/>
      <c r="N1" s="136"/>
      <c r="O1" s="135"/>
    </row>
    <row r="2" spans="1:15" ht="15.75">
      <c r="A2" s="76" t="s">
        <v>7</v>
      </c>
      <c r="B2" s="76"/>
      <c r="C2" s="76"/>
      <c r="D2" s="135"/>
      <c r="E2" s="135"/>
      <c r="F2" s="135"/>
      <c r="G2" s="136"/>
      <c r="H2" s="136"/>
      <c r="I2" s="136"/>
      <c r="J2" s="135"/>
      <c r="K2" s="136"/>
      <c r="L2" s="136"/>
      <c r="M2" s="136"/>
      <c r="N2" s="136"/>
      <c r="O2" s="135"/>
    </row>
    <row r="3" spans="1:15" ht="15.75" customHeight="1">
      <c r="A3" s="76" t="s">
        <v>227</v>
      </c>
      <c r="B3" s="135"/>
      <c r="C3" s="135"/>
      <c r="D3" s="135"/>
      <c r="E3" s="135"/>
      <c r="F3" s="135"/>
      <c r="G3" s="136"/>
      <c r="H3" s="136"/>
      <c r="I3" s="136"/>
      <c r="J3" s="135"/>
      <c r="K3" s="136"/>
      <c r="L3" s="136"/>
      <c r="M3" s="136"/>
      <c r="N3" s="136"/>
      <c r="O3" s="135"/>
    </row>
    <row r="4" spans="1:15" ht="15.75" customHeight="1">
      <c r="A4" s="76"/>
      <c r="B4" s="135"/>
      <c r="C4" s="135"/>
      <c r="D4" s="135"/>
      <c r="E4" s="135"/>
      <c r="F4" s="135"/>
      <c r="G4" s="136"/>
      <c r="H4" s="136"/>
      <c r="I4" s="136"/>
      <c r="J4" s="135"/>
      <c r="K4" s="136"/>
      <c r="L4" s="136"/>
      <c r="M4" s="136"/>
      <c r="N4" s="136"/>
      <c r="O4" s="135"/>
    </row>
    <row r="5" spans="1:15" ht="15.75" customHeight="1">
      <c r="A5" s="76"/>
      <c r="B5" s="135"/>
      <c r="C5" s="135"/>
      <c r="D5" s="135"/>
      <c r="E5" s="135"/>
      <c r="F5" s="135"/>
      <c r="G5" s="136"/>
      <c r="H5" s="136"/>
      <c r="I5" s="136"/>
      <c r="J5" s="135"/>
      <c r="K5" s="136"/>
      <c r="L5" s="136"/>
      <c r="M5" s="136"/>
      <c r="N5" s="136"/>
      <c r="O5" s="135"/>
    </row>
    <row r="6" spans="1:15" ht="15.75" customHeight="1">
      <c r="A6" s="76"/>
      <c r="B6" s="135"/>
      <c r="C6" s="135"/>
      <c r="D6" s="135"/>
      <c r="E6" s="135"/>
      <c r="F6" s="135"/>
      <c r="G6" s="137" t="s">
        <v>110</v>
      </c>
      <c r="H6" s="136"/>
      <c r="I6" s="137" t="s">
        <v>172</v>
      </c>
      <c r="J6" s="136"/>
      <c r="K6" s="137" t="s">
        <v>110</v>
      </c>
      <c r="L6" s="136"/>
      <c r="M6" s="137" t="s">
        <v>170</v>
      </c>
      <c r="N6" s="138"/>
      <c r="O6" s="135"/>
    </row>
    <row r="7" spans="1:15" ht="15.75" customHeight="1">
      <c r="A7" s="76"/>
      <c r="B7" s="135"/>
      <c r="C7" s="135"/>
      <c r="D7" s="135"/>
      <c r="E7" s="135"/>
      <c r="F7" s="135"/>
      <c r="G7" s="139" t="s">
        <v>111</v>
      </c>
      <c r="H7" s="136"/>
      <c r="I7" s="139" t="s">
        <v>171</v>
      </c>
      <c r="J7" s="136"/>
      <c r="K7" s="139" t="s">
        <v>111</v>
      </c>
      <c r="L7" s="136"/>
      <c r="M7" s="139" t="s">
        <v>173</v>
      </c>
      <c r="N7" s="138"/>
      <c r="O7" s="135"/>
    </row>
    <row r="8" spans="1:15" ht="15.75" customHeight="1">
      <c r="A8" s="76"/>
      <c r="B8" s="135"/>
      <c r="C8" s="135"/>
      <c r="D8" s="135"/>
      <c r="E8" s="135"/>
      <c r="F8" s="135"/>
      <c r="G8" s="140" t="s">
        <v>229</v>
      </c>
      <c r="H8" s="136"/>
      <c r="I8" s="141" t="s">
        <v>228</v>
      </c>
      <c r="J8" s="136"/>
      <c r="K8" s="287" t="s">
        <v>205</v>
      </c>
      <c r="L8" s="136"/>
      <c r="M8" s="142" t="s">
        <v>230</v>
      </c>
      <c r="N8" s="138"/>
      <c r="O8" s="135"/>
    </row>
    <row r="9" spans="1:15" ht="15.75" customHeight="1">
      <c r="A9" s="76"/>
      <c r="B9" s="135"/>
      <c r="C9" s="135"/>
      <c r="D9" s="135"/>
      <c r="E9" s="135"/>
      <c r="F9" s="135"/>
      <c r="G9" s="143" t="s">
        <v>76</v>
      </c>
      <c r="H9" s="136"/>
      <c r="I9" s="143" t="s">
        <v>76</v>
      </c>
      <c r="J9" s="136"/>
      <c r="K9" s="143" t="s">
        <v>76</v>
      </c>
      <c r="L9" s="136"/>
      <c r="M9" s="143" t="s">
        <v>77</v>
      </c>
      <c r="N9" s="136"/>
      <c r="O9" s="135"/>
    </row>
    <row r="10" spans="1:15" s="147" customFormat="1" ht="15.75" customHeight="1">
      <c r="A10" s="144"/>
      <c r="B10" s="145"/>
      <c r="C10" s="145"/>
      <c r="D10" s="145"/>
      <c r="E10" s="145"/>
      <c r="F10" s="145" t="s">
        <v>79</v>
      </c>
      <c r="G10" s="109" t="s">
        <v>72</v>
      </c>
      <c r="H10" s="148"/>
      <c r="I10" s="109" t="s">
        <v>72</v>
      </c>
      <c r="J10" s="148"/>
      <c r="K10" s="109" t="s">
        <v>72</v>
      </c>
      <c r="L10" s="148"/>
      <c r="M10" s="109" t="s">
        <v>72</v>
      </c>
      <c r="N10" s="146"/>
      <c r="O10" s="146"/>
    </row>
    <row r="11" spans="1:15" ht="7.5" customHeight="1">
      <c r="A11" s="135"/>
      <c r="B11" s="135"/>
      <c r="C11" s="135"/>
      <c r="D11" s="135"/>
      <c r="E11" s="135"/>
      <c r="F11" s="135"/>
      <c r="G11" s="148"/>
      <c r="H11" s="97"/>
      <c r="I11" s="148"/>
      <c r="J11" s="97"/>
      <c r="K11" s="148"/>
      <c r="L11" s="97"/>
      <c r="M11" s="148"/>
      <c r="N11" s="97"/>
      <c r="O11" s="148"/>
    </row>
    <row r="12" spans="1:15" ht="15.75">
      <c r="A12" s="135" t="s">
        <v>38</v>
      </c>
      <c r="B12" s="135"/>
      <c r="C12" s="135"/>
      <c r="D12" s="135"/>
      <c r="E12" s="135"/>
      <c r="F12" s="135"/>
      <c r="G12" s="149">
        <f>+I12</f>
        <v>129720</v>
      </c>
      <c r="H12" s="150"/>
      <c r="I12" s="149">
        <v>129720</v>
      </c>
      <c r="J12" s="150"/>
      <c r="K12" s="149">
        <v>122502</v>
      </c>
      <c r="L12" s="150"/>
      <c r="M12" s="149">
        <v>555254</v>
      </c>
      <c r="N12" s="148"/>
      <c r="O12" s="149"/>
    </row>
    <row r="13" spans="1:15" ht="15.75">
      <c r="A13" s="135" t="s">
        <v>37</v>
      </c>
      <c r="B13" s="135"/>
      <c r="C13" s="135"/>
      <c r="D13" s="135"/>
      <c r="E13" s="135"/>
      <c r="F13" s="135"/>
      <c r="G13" s="151">
        <f>+I13</f>
        <v>76542</v>
      </c>
      <c r="H13" s="150"/>
      <c r="I13" s="151">
        <v>76542</v>
      </c>
      <c r="J13" s="150"/>
      <c r="K13" s="151">
        <v>67525</v>
      </c>
      <c r="L13" s="150"/>
      <c r="M13" s="151">
        <v>292931</v>
      </c>
      <c r="N13" s="148"/>
      <c r="O13" s="149"/>
    </row>
    <row r="14" spans="1:15" ht="15.75">
      <c r="A14" s="135"/>
      <c r="B14" s="135" t="s">
        <v>36</v>
      </c>
      <c r="C14" s="135"/>
      <c r="D14" s="135"/>
      <c r="E14" s="135"/>
      <c r="F14" s="135"/>
      <c r="G14" s="149">
        <f>G12-G13</f>
        <v>53178</v>
      </c>
      <c r="H14" s="150"/>
      <c r="I14" s="149">
        <f>I12-I13</f>
        <v>53178</v>
      </c>
      <c r="J14" s="150"/>
      <c r="K14" s="149">
        <f>K12-K13</f>
        <v>54977</v>
      </c>
      <c r="L14" s="150"/>
      <c r="M14" s="149">
        <f>M12-M13</f>
        <v>262323</v>
      </c>
      <c r="N14" s="148"/>
      <c r="O14" s="149"/>
    </row>
    <row r="15" spans="1:15" ht="15.75">
      <c r="A15" s="135"/>
      <c r="B15" s="135" t="s">
        <v>196</v>
      </c>
      <c r="C15" s="135"/>
      <c r="D15" s="135"/>
      <c r="E15" s="135"/>
      <c r="F15" s="135"/>
      <c r="G15" s="152">
        <f>+I15</f>
        <v>5260</v>
      </c>
      <c r="H15" s="150"/>
      <c r="I15" s="152">
        <v>5260</v>
      </c>
      <c r="J15" s="150"/>
      <c r="K15" s="152">
        <v>3772</v>
      </c>
      <c r="L15" s="150"/>
      <c r="M15" s="152">
        <v>15192</v>
      </c>
      <c r="N15" s="148"/>
      <c r="O15" s="149"/>
    </row>
    <row r="16" spans="1:15" ht="15.75">
      <c r="A16" s="135"/>
      <c r="B16" s="135" t="s">
        <v>206</v>
      </c>
      <c r="C16" s="135"/>
      <c r="D16" s="135"/>
      <c r="E16" s="135"/>
      <c r="F16" s="135"/>
      <c r="G16" s="112">
        <f>+I16</f>
        <v>-2000</v>
      </c>
      <c r="H16" s="150"/>
      <c r="I16" s="112">
        <v>-2000</v>
      </c>
      <c r="J16" s="150"/>
      <c r="K16" s="153">
        <v>0</v>
      </c>
      <c r="L16" s="150"/>
      <c r="M16" s="112">
        <v>-6000</v>
      </c>
      <c r="N16" s="148"/>
      <c r="O16" s="149"/>
    </row>
    <row r="17" spans="1:15" ht="15.75">
      <c r="A17" s="135"/>
      <c r="B17" s="135" t="s">
        <v>174</v>
      </c>
      <c r="C17" s="135"/>
      <c r="D17" s="135"/>
      <c r="E17" s="135"/>
      <c r="F17" s="135"/>
      <c r="G17" s="112">
        <f>+I17</f>
        <v>0</v>
      </c>
      <c r="H17" s="150"/>
      <c r="I17" s="154">
        <v>0</v>
      </c>
      <c r="J17" s="150"/>
      <c r="K17" s="154">
        <v>0</v>
      </c>
      <c r="L17" s="150"/>
      <c r="M17" s="154">
        <v>0</v>
      </c>
      <c r="N17" s="148"/>
      <c r="O17" s="149"/>
    </row>
    <row r="18" spans="1:15" ht="15.75">
      <c r="A18" s="135"/>
      <c r="B18" s="135" t="s">
        <v>8</v>
      </c>
      <c r="C18" s="135"/>
      <c r="D18" s="135"/>
      <c r="E18" s="135"/>
      <c r="F18" s="135"/>
      <c r="G18" s="155">
        <f>+I18</f>
        <v>0</v>
      </c>
      <c r="H18" s="150"/>
      <c r="I18" s="155">
        <v>0</v>
      </c>
      <c r="J18" s="150"/>
      <c r="K18" s="155">
        <v>0</v>
      </c>
      <c r="L18" s="150"/>
      <c r="M18" s="155">
        <v>0</v>
      </c>
      <c r="N18" s="148"/>
      <c r="O18" s="149"/>
    </row>
    <row r="19" spans="1:15" ht="15.75">
      <c r="A19" s="135"/>
      <c r="B19" s="135"/>
      <c r="C19" s="135"/>
      <c r="D19" s="135"/>
      <c r="E19" s="135"/>
      <c r="F19" s="135"/>
      <c r="G19" s="156">
        <f>SUM(G15:G18)</f>
        <v>3260</v>
      </c>
      <c r="H19" s="150"/>
      <c r="I19" s="156">
        <f>SUM(I15:I18)</f>
        <v>3260</v>
      </c>
      <c r="J19" s="150"/>
      <c r="K19" s="156">
        <f>SUM(K15:K18)</f>
        <v>3772</v>
      </c>
      <c r="L19" s="150"/>
      <c r="M19" s="156">
        <f>SUM(M15:M18)</f>
        <v>9192</v>
      </c>
      <c r="N19" s="148"/>
      <c r="O19" s="149"/>
    </row>
    <row r="20" spans="1:15" ht="15.75">
      <c r="A20" s="135"/>
      <c r="B20" s="135" t="s">
        <v>47</v>
      </c>
      <c r="F20" s="135"/>
      <c r="G20" s="149">
        <f>G14-G19</f>
        <v>49918</v>
      </c>
      <c r="H20" s="150"/>
      <c r="I20" s="149">
        <f>I14-I19</f>
        <v>49918</v>
      </c>
      <c r="J20" s="150"/>
      <c r="K20" s="149">
        <f>K14-K19</f>
        <v>51205</v>
      </c>
      <c r="L20" s="150"/>
      <c r="M20" s="149">
        <f>M14-M19</f>
        <v>253131</v>
      </c>
      <c r="N20" s="148"/>
      <c r="O20" s="149"/>
    </row>
    <row r="21" spans="1:15" ht="7.5" customHeight="1">
      <c r="A21" s="135"/>
      <c r="B21" s="135"/>
      <c r="C21" s="135"/>
      <c r="D21" s="135"/>
      <c r="E21" s="135"/>
      <c r="F21" s="135"/>
      <c r="G21" s="149"/>
      <c r="H21" s="150"/>
      <c r="I21" s="149"/>
      <c r="J21" s="150"/>
      <c r="K21" s="149"/>
      <c r="L21" s="150"/>
      <c r="M21" s="149"/>
      <c r="N21" s="148"/>
      <c r="O21" s="149"/>
    </row>
    <row r="22" spans="1:15" ht="15.75">
      <c r="A22" s="157" t="s">
        <v>44</v>
      </c>
      <c r="B22" s="135"/>
      <c r="C22" s="135"/>
      <c r="D22" s="135"/>
      <c r="E22" s="135"/>
      <c r="F22" s="135"/>
      <c r="G22" s="149"/>
      <c r="H22" s="150"/>
      <c r="I22" s="149"/>
      <c r="J22" s="150"/>
      <c r="K22" s="149"/>
      <c r="L22" s="150"/>
      <c r="M22" s="149"/>
      <c r="N22" s="148"/>
      <c r="O22" s="149"/>
    </row>
    <row r="23" spans="1:15" ht="7.5" customHeight="1">
      <c r="A23" s="158"/>
      <c r="B23" s="135"/>
      <c r="C23" s="135"/>
      <c r="D23" s="135"/>
      <c r="E23" s="135"/>
      <c r="F23" s="135"/>
      <c r="G23" s="151"/>
      <c r="H23" s="150"/>
      <c r="I23" s="151"/>
      <c r="J23" s="150"/>
      <c r="K23" s="151"/>
      <c r="L23" s="150"/>
      <c r="M23" s="151"/>
      <c r="N23" s="148"/>
      <c r="O23" s="149"/>
    </row>
    <row r="24" spans="1:15" ht="15.75">
      <c r="A24" s="135"/>
      <c r="B24" s="135" t="s">
        <v>9</v>
      </c>
      <c r="C24" s="135"/>
      <c r="D24" s="135"/>
      <c r="E24" s="135"/>
      <c r="F24" s="135"/>
      <c r="G24" s="153">
        <f aca="true" t="shared" si="0" ref="G24:G30">+I24</f>
        <v>2708</v>
      </c>
      <c r="H24" s="150"/>
      <c r="I24" s="159">
        <v>2708</v>
      </c>
      <c r="J24" s="150"/>
      <c r="K24" s="159">
        <v>2317</v>
      </c>
      <c r="L24" s="150"/>
      <c r="M24" s="159">
        <v>10150</v>
      </c>
      <c r="N24" s="148"/>
      <c r="O24" s="149"/>
    </row>
    <row r="25" spans="1:15" ht="15.75">
      <c r="A25" s="135"/>
      <c r="B25" s="135" t="s">
        <v>10</v>
      </c>
      <c r="C25" s="135"/>
      <c r="D25" s="135"/>
      <c r="E25" s="135"/>
      <c r="F25" s="135"/>
      <c r="G25" s="153">
        <f t="shared" si="0"/>
        <v>312</v>
      </c>
      <c r="H25" s="150"/>
      <c r="I25" s="160">
        <v>312</v>
      </c>
      <c r="J25" s="150"/>
      <c r="K25" s="160">
        <v>556</v>
      </c>
      <c r="L25" s="150"/>
      <c r="M25" s="160">
        <v>3463</v>
      </c>
      <c r="N25" s="148"/>
      <c r="O25" s="149"/>
    </row>
    <row r="26" spans="1:15" ht="15.75">
      <c r="A26" s="135"/>
      <c r="B26" s="135" t="s">
        <v>11</v>
      </c>
      <c r="C26" s="135"/>
      <c r="D26" s="135"/>
      <c r="E26" s="135"/>
      <c r="F26" s="135"/>
      <c r="G26" s="153">
        <f t="shared" si="0"/>
        <v>0</v>
      </c>
      <c r="H26" s="150"/>
      <c r="I26" s="160">
        <v>0</v>
      </c>
      <c r="J26" s="150"/>
      <c r="K26" s="160">
        <v>0</v>
      </c>
      <c r="L26" s="150"/>
      <c r="M26" s="160">
        <v>0</v>
      </c>
      <c r="N26" s="148"/>
      <c r="O26" s="149"/>
    </row>
    <row r="27" spans="1:15" ht="15.75">
      <c r="A27" s="135"/>
      <c r="B27" s="135" t="s">
        <v>176</v>
      </c>
      <c r="C27" s="135"/>
      <c r="D27" s="135"/>
      <c r="E27" s="135"/>
      <c r="F27" s="135"/>
      <c r="G27" s="153">
        <f t="shared" si="0"/>
        <v>0</v>
      </c>
      <c r="H27" s="150"/>
      <c r="I27" s="160">
        <v>0</v>
      </c>
      <c r="J27" s="150"/>
      <c r="K27" s="160">
        <v>16810</v>
      </c>
      <c r="L27" s="150"/>
      <c r="M27" s="160">
        <v>29908</v>
      </c>
      <c r="N27" s="148"/>
      <c r="O27" s="149"/>
    </row>
    <row r="28" spans="1:15" ht="15.75">
      <c r="A28" s="135"/>
      <c r="B28" s="297" t="s">
        <v>178</v>
      </c>
      <c r="C28" s="297"/>
      <c r="D28" s="297"/>
      <c r="E28" s="297"/>
      <c r="F28" s="297"/>
      <c r="G28" s="153">
        <f t="shared" si="0"/>
        <v>0</v>
      </c>
      <c r="H28" s="150"/>
      <c r="I28" s="160"/>
      <c r="J28" s="150"/>
      <c r="K28" s="160"/>
      <c r="L28" s="150"/>
      <c r="M28" s="160"/>
      <c r="N28" s="148"/>
      <c r="O28" s="149"/>
    </row>
    <row r="29" spans="1:15" ht="15.75">
      <c r="A29" s="135"/>
      <c r="B29" s="297"/>
      <c r="C29" s="297"/>
      <c r="D29" s="297"/>
      <c r="E29" s="297"/>
      <c r="F29" s="297"/>
      <c r="G29" s="153">
        <f t="shared" si="0"/>
        <v>0</v>
      </c>
      <c r="H29" s="150"/>
      <c r="I29" s="160">
        <v>0</v>
      </c>
      <c r="J29" s="150"/>
      <c r="K29" s="160">
        <v>0</v>
      </c>
      <c r="L29" s="150"/>
      <c r="M29" s="160">
        <v>0</v>
      </c>
      <c r="N29" s="148"/>
      <c r="O29" s="149"/>
    </row>
    <row r="30" spans="1:22" ht="15.75">
      <c r="A30" s="135"/>
      <c r="B30" s="135" t="s">
        <v>12</v>
      </c>
      <c r="C30" s="135"/>
      <c r="D30" s="135"/>
      <c r="E30" s="135"/>
      <c r="F30" s="135"/>
      <c r="G30" s="153">
        <f t="shared" si="0"/>
        <v>512</v>
      </c>
      <c r="H30" s="150"/>
      <c r="I30" s="161">
        <v>512</v>
      </c>
      <c r="J30" s="150"/>
      <c r="K30" s="161">
        <v>664</v>
      </c>
      <c r="L30" s="150"/>
      <c r="M30" s="161">
        <v>2714</v>
      </c>
      <c r="N30" s="148"/>
      <c r="O30" s="149"/>
      <c r="S30" s="98" t="s">
        <v>164</v>
      </c>
      <c r="V30" s="99">
        <f>597305+6730+178421+33525</f>
        <v>815981</v>
      </c>
    </row>
    <row r="31" spans="1:15" ht="15.75">
      <c r="A31" s="135"/>
      <c r="B31" s="162" t="s">
        <v>39</v>
      </c>
      <c r="E31" s="135"/>
      <c r="F31" s="135"/>
      <c r="G31" s="163">
        <f>SUM(G24:G30)</f>
        <v>3532</v>
      </c>
      <c r="H31" s="150"/>
      <c r="I31" s="163">
        <f>SUM(I24:I30)</f>
        <v>3532</v>
      </c>
      <c r="J31" s="150"/>
      <c r="K31" s="163">
        <f>SUM(K24:K30)</f>
        <v>20347</v>
      </c>
      <c r="L31" s="150"/>
      <c r="M31" s="163">
        <f>SUM(M24:M30)</f>
        <v>46235</v>
      </c>
      <c r="N31" s="148"/>
      <c r="O31" s="164"/>
    </row>
    <row r="32" spans="1:15" ht="15.75">
      <c r="A32" s="135"/>
      <c r="B32" s="135"/>
      <c r="C32" s="135"/>
      <c r="D32" s="135"/>
      <c r="E32" s="135"/>
      <c r="F32" s="135"/>
      <c r="G32" s="149">
        <f>G20+G31</f>
        <v>53450</v>
      </c>
      <c r="H32" s="150"/>
      <c r="I32" s="149">
        <f>I20+I31</f>
        <v>53450</v>
      </c>
      <c r="J32" s="150"/>
      <c r="K32" s="149">
        <f>K20+K31</f>
        <v>71552</v>
      </c>
      <c r="L32" s="150"/>
      <c r="M32" s="149">
        <f>M20+M31</f>
        <v>299366</v>
      </c>
      <c r="N32" s="148"/>
      <c r="O32" s="149"/>
    </row>
    <row r="33" spans="1:15" ht="15.75">
      <c r="A33" s="157" t="s">
        <v>43</v>
      </c>
      <c r="B33" s="135"/>
      <c r="C33" s="135"/>
      <c r="D33" s="135"/>
      <c r="E33" s="135"/>
      <c r="F33" s="135"/>
      <c r="G33" s="149"/>
      <c r="H33" s="150"/>
      <c r="I33" s="149"/>
      <c r="J33" s="150"/>
      <c r="K33" s="149"/>
      <c r="L33" s="150"/>
      <c r="M33" s="149"/>
      <c r="N33" s="148"/>
      <c r="O33" s="149"/>
    </row>
    <row r="34" spans="1:15" ht="7.5" customHeight="1">
      <c r="A34" s="157"/>
      <c r="B34" s="135"/>
      <c r="C34" s="135"/>
      <c r="D34" s="135"/>
      <c r="E34" s="135"/>
      <c r="F34" s="135"/>
      <c r="G34" s="149"/>
      <c r="H34" s="150"/>
      <c r="I34" s="149"/>
      <c r="J34" s="150"/>
      <c r="K34" s="149"/>
      <c r="L34" s="150"/>
      <c r="M34" s="149"/>
      <c r="N34" s="148"/>
      <c r="O34" s="149"/>
    </row>
    <row r="35" spans="1:15" ht="15.75">
      <c r="A35" s="135"/>
      <c r="B35" s="135" t="s">
        <v>13</v>
      </c>
      <c r="C35" s="135"/>
      <c r="D35" s="135"/>
      <c r="E35" s="135"/>
      <c r="F35" s="135"/>
      <c r="G35" s="152">
        <f>+I35</f>
        <v>43947</v>
      </c>
      <c r="H35" s="150"/>
      <c r="I35" s="152">
        <v>43947</v>
      </c>
      <c r="J35" s="150"/>
      <c r="K35" s="152">
        <v>30878</v>
      </c>
      <c r="L35" s="150"/>
      <c r="M35" s="152">
        <v>158856</v>
      </c>
      <c r="N35" s="148"/>
      <c r="O35" s="149"/>
    </row>
    <row r="36" spans="1:15" ht="15.75">
      <c r="A36" s="135"/>
      <c r="B36" s="135" t="s">
        <v>40</v>
      </c>
      <c r="C36" s="135"/>
      <c r="D36" s="135"/>
      <c r="E36" s="135"/>
      <c r="F36" s="135"/>
      <c r="G36" s="153">
        <f>+I36</f>
        <v>0</v>
      </c>
      <c r="H36" s="150"/>
      <c r="I36" s="154">
        <v>0</v>
      </c>
      <c r="J36" s="150"/>
      <c r="K36" s="154">
        <v>0</v>
      </c>
      <c r="L36" s="150"/>
      <c r="M36" s="154">
        <v>0</v>
      </c>
      <c r="N36" s="148"/>
      <c r="O36" s="149"/>
    </row>
    <row r="37" spans="1:15" ht="15.75">
      <c r="A37" s="135"/>
      <c r="B37" s="135" t="s">
        <v>14</v>
      </c>
      <c r="C37" s="135"/>
      <c r="D37" s="135"/>
      <c r="E37" s="135"/>
      <c r="F37" s="135"/>
      <c r="G37" s="153">
        <f>+I37</f>
        <v>0</v>
      </c>
      <c r="H37" s="150"/>
      <c r="I37" s="155">
        <v>0</v>
      </c>
      <c r="J37" s="150"/>
      <c r="K37" s="155">
        <v>0</v>
      </c>
      <c r="L37" s="150"/>
      <c r="M37" s="155">
        <v>0</v>
      </c>
      <c r="N37" s="148"/>
      <c r="O37" s="149"/>
    </row>
    <row r="38" spans="1:15" ht="15.75">
      <c r="A38" s="135"/>
      <c r="B38" s="162" t="s">
        <v>41</v>
      </c>
      <c r="E38" s="135"/>
      <c r="F38" s="135"/>
      <c r="G38" s="165">
        <f>SUM(G35:G37)</f>
        <v>43947</v>
      </c>
      <c r="H38" s="150"/>
      <c r="I38" s="165">
        <f>SUM(I35:I37)</f>
        <v>43947</v>
      </c>
      <c r="J38" s="150"/>
      <c r="K38" s="165">
        <f>SUM(K35:K37)</f>
        <v>30878</v>
      </c>
      <c r="L38" s="150"/>
      <c r="M38" s="165">
        <f>SUM(M35:M37)</f>
        <v>158856</v>
      </c>
      <c r="N38" s="148"/>
      <c r="O38" s="149"/>
    </row>
    <row r="39" spans="1:15" ht="15.75">
      <c r="A39" s="135"/>
      <c r="B39" s="135"/>
      <c r="C39" s="135"/>
      <c r="E39" s="135"/>
      <c r="F39" s="135"/>
      <c r="G39" s="149">
        <f>G32-G38</f>
        <v>9503</v>
      </c>
      <c r="H39" s="150"/>
      <c r="I39" s="149">
        <f>I32-I38</f>
        <v>9503</v>
      </c>
      <c r="J39" s="150"/>
      <c r="K39" s="149">
        <f>K32-K38</f>
        <v>40674</v>
      </c>
      <c r="L39" s="150"/>
      <c r="M39" s="149">
        <f>M32-M38</f>
        <v>140510</v>
      </c>
      <c r="N39" s="148"/>
      <c r="O39" s="149"/>
    </row>
    <row r="40" spans="1:15" ht="15.75">
      <c r="A40" s="135"/>
      <c r="B40" s="135" t="s">
        <v>42</v>
      </c>
      <c r="C40" s="135"/>
      <c r="D40" s="135"/>
      <c r="E40" s="135"/>
      <c r="F40" s="135"/>
      <c r="G40" s="151">
        <v>0</v>
      </c>
      <c r="H40" s="150"/>
      <c r="I40" s="151">
        <v>0</v>
      </c>
      <c r="J40" s="150"/>
      <c r="K40" s="151">
        <v>0</v>
      </c>
      <c r="L40" s="150"/>
      <c r="M40" s="151">
        <v>0</v>
      </c>
      <c r="N40" s="148"/>
      <c r="O40" s="149"/>
    </row>
    <row r="41" spans="1:15" ht="15.75">
      <c r="A41" s="157" t="s">
        <v>45</v>
      </c>
      <c r="B41" s="166"/>
      <c r="C41" s="135"/>
      <c r="D41" s="135"/>
      <c r="E41" s="135"/>
      <c r="F41" s="135"/>
      <c r="G41" s="149">
        <f>G39-G40</f>
        <v>9503</v>
      </c>
      <c r="H41" s="150"/>
      <c r="I41" s="149">
        <f>I39-I40</f>
        <v>9503</v>
      </c>
      <c r="J41" s="150"/>
      <c r="K41" s="149">
        <f>K39-K40</f>
        <v>40674</v>
      </c>
      <c r="L41" s="150"/>
      <c r="M41" s="149">
        <f>M39-M40</f>
        <v>140510</v>
      </c>
      <c r="N41" s="148"/>
      <c r="O41" s="149"/>
    </row>
    <row r="42" spans="1:15" ht="15.75">
      <c r="A42" s="135"/>
      <c r="B42" s="162" t="s">
        <v>224</v>
      </c>
      <c r="C42" s="162"/>
      <c r="D42" s="135"/>
      <c r="E42" s="135"/>
      <c r="F42" s="135"/>
      <c r="G42" s="152">
        <f>+I42</f>
        <v>3295</v>
      </c>
      <c r="H42" s="167"/>
      <c r="I42" s="152">
        <v>3295</v>
      </c>
      <c r="J42" s="167"/>
      <c r="K42" s="152">
        <v>8213</v>
      </c>
      <c r="L42" s="167"/>
      <c r="M42" s="152">
        <v>44077</v>
      </c>
      <c r="N42" s="97"/>
      <c r="O42" s="149"/>
    </row>
    <row r="43" spans="1:15" ht="15.75">
      <c r="A43" s="135"/>
      <c r="B43" s="168" t="s">
        <v>225</v>
      </c>
      <c r="C43" s="168"/>
      <c r="D43" s="135"/>
      <c r="E43" s="135"/>
      <c r="F43" s="135"/>
      <c r="G43" s="155">
        <f>+I43</f>
        <v>0</v>
      </c>
      <c r="H43" s="150"/>
      <c r="I43" s="155">
        <v>0</v>
      </c>
      <c r="J43" s="150"/>
      <c r="K43" s="155">
        <v>0</v>
      </c>
      <c r="L43" s="150"/>
      <c r="M43" s="115">
        <v>619</v>
      </c>
      <c r="N43" s="148"/>
      <c r="O43" s="149"/>
    </row>
    <row r="44" spans="1:15" ht="15.75">
      <c r="A44" s="135"/>
      <c r="B44" s="135"/>
      <c r="C44" s="135"/>
      <c r="D44" s="135"/>
      <c r="E44" s="135"/>
      <c r="F44" s="135"/>
      <c r="G44" s="165">
        <f>SUM(G42:G43)</f>
        <v>3295</v>
      </c>
      <c r="H44" s="150"/>
      <c r="I44" s="165">
        <f>SUM(I42:I43)</f>
        <v>3295</v>
      </c>
      <c r="J44" s="150"/>
      <c r="K44" s="165">
        <f>SUM(K42:K43)</f>
        <v>8213</v>
      </c>
      <c r="L44" s="150"/>
      <c r="M44" s="165">
        <f>SUM(M42:M43)</f>
        <v>44696</v>
      </c>
      <c r="N44" s="148"/>
      <c r="O44" s="149"/>
    </row>
    <row r="45" spans="1:15" ht="16.5" thickBot="1">
      <c r="A45" s="157" t="s">
        <v>46</v>
      </c>
      <c r="B45" s="135"/>
      <c r="C45" s="135"/>
      <c r="D45" s="135"/>
      <c r="E45" s="135"/>
      <c r="F45" s="135"/>
      <c r="G45" s="169">
        <f>G41-G44</f>
        <v>6208</v>
      </c>
      <c r="H45" s="150"/>
      <c r="I45" s="169">
        <f>I41-I44</f>
        <v>6208</v>
      </c>
      <c r="J45" s="150"/>
      <c r="K45" s="169">
        <f>K41-K44</f>
        <v>32461</v>
      </c>
      <c r="L45" s="150"/>
      <c r="M45" s="169">
        <f>M41-M44</f>
        <v>95814</v>
      </c>
      <c r="N45" s="148"/>
      <c r="O45" s="149"/>
    </row>
    <row r="46" spans="1:21" ht="16.5" thickTop="1">
      <c r="A46" s="135"/>
      <c r="B46" s="135"/>
      <c r="C46" s="135"/>
      <c r="D46" s="135"/>
      <c r="E46" s="135"/>
      <c r="F46" s="135"/>
      <c r="G46" s="149"/>
      <c r="H46" s="150"/>
      <c r="I46" s="149"/>
      <c r="J46" s="150"/>
      <c r="K46" s="149"/>
      <c r="L46" s="150"/>
      <c r="M46" s="149"/>
      <c r="N46" s="148"/>
      <c r="O46" s="149"/>
      <c r="T46" s="121">
        <f>+I41-I25+I17</f>
        <v>9191</v>
      </c>
      <c r="U46" s="99">
        <f>+T46*0.35</f>
        <v>3216.85</v>
      </c>
    </row>
    <row r="47" spans="1:21" ht="15.75">
      <c r="A47" s="135"/>
      <c r="B47" s="135" t="s">
        <v>177</v>
      </c>
      <c r="C47" s="135"/>
      <c r="D47" s="135"/>
      <c r="E47" s="135"/>
      <c r="F47" s="135"/>
      <c r="G47" s="170">
        <f>+G45/(('BS'!J34+'BS'!J35)/10)</f>
        <v>0.10776094013088233</v>
      </c>
      <c r="H47" s="171"/>
      <c r="I47" s="170">
        <f>+I45/(('BS'!J34+'BS'!J35)/10)</f>
        <v>0.10776094013088233</v>
      </c>
      <c r="J47" s="171"/>
      <c r="K47" s="170">
        <f>+K45/('BS'!J34/10)</f>
        <v>0.6172020276154223</v>
      </c>
      <c r="L47" s="171"/>
      <c r="M47" s="170">
        <f>+M45/(('BS'!L34+'BS'!L35)/10)</f>
        <v>1.6631776284955475</v>
      </c>
      <c r="N47" s="148"/>
      <c r="O47" s="149"/>
      <c r="T47" s="121">
        <f>+I25</f>
        <v>312</v>
      </c>
      <c r="U47" s="99">
        <f>+T47*0.1</f>
        <v>31.200000000000003</v>
      </c>
    </row>
    <row r="48" spans="1:21" ht="15.75">
      <c r="A48" s="135"/>
      <c r="B48" s="135"/>
      <c r="C48" s="135"/>
      <c r="D48" s="135"/>
      <c r="E48" s="135"/>
      <c r="F48" s="135"/>
      <c r="G48" s="170"/>
      <c r="H48" s="171"/>
      <c r="I48" s="170"/>
      <c r="J48" s="171"/>
      <c r="K48" s="170"/>
      <c r="L48" s="171"/>
      <c r="M48" s="170"/>
      <c r="N48" s="148"/>
      <c r="O48" s="149"/>
      <c r="U48" s="99">
        <f>+U47+U46</f>
        <v>3248.0499999999997</v>
      </c>
    </row>
    <row r="49" spans="1:21" ht="15.75">
      <c r="A49" s="135"/>
      <c r="B49" s="135"/>
      <c r="C49" s="135"/>
      <c r="D49" s="135"/>
      <c r="E49" s="135"/>
      <c r="F49" s="135"/>
      <c r="G49" s="170"/>
      <c r="H49" s="171"/>
      <c r="I49" s="170"/>
      <c r="J49" s="171"/>
      <c r="K49" s="170"/>
      <c r="L49" s="171"/>
      <c r="M49" s="170"/>
      <c r="N49" s="148"/>
      <c r="O49" s="149"/>
      <c r="U49" s="98">
        <v>6020</v>
      </c>
    </row>
    <row r="50" spans="1:21" ht="15.75">
      <c r="A50" s="76"/>
      <c r="B50" s="76"/>
      <c r="C50" s="76"/>
      <c r="D50" s="76"/>
      <c r="E50" s="76"/>
      <c r="F50" s="76"/>
      <c r="G50" s="148"/>
      <c r="H50" s="172"/>
      <c r="I50" s="148"/>
      <c r="J50" s="172"/>
      <c r="K50" s="148"/>
      <c r="L50" s="172"/>
      <c r="M50" s="148"/>
      <c r="N50" s="173"/>
      <c r="O50" s="173"/>
      <c r="U50" s="114">
        <f>+U48-U49</f>
        <v>-2771.9500000000003</v>
      </c>
    </row>
    <row r="51" spans="1:15" ht="15.75">
      <c r="A51" s="87" t="str">
        <f>+'BS'!A45</f>
        <v>The annexed notes 1 to 10 form an integral part of these financial statements.</v>
      </c>
      <c r="B51" s="135"/>
      <c r="C51" s="135"/>
      <c r="D51" s="135"/>
      <c r="E51" s="135"/>
      <c r="F51" s="135"/>
      <c r="G51" s="149"/>
      <c r="H51" s="149"/>
      <c r="I51" s="149"/>
      <c r="J51" s="149"/>
      <c r="K51" s="149"/>
      <c r="L51" s="149"/>
      <c r="M51" s="149"/>
      <c r="N51" s="149"/>
      <c r="O51" s="148"/>
    </row>
    <row r="52" spans="7:15" ht="15.75">
      <c r="G52" s="97"/>
      <c r="H52" s="97"/>
      <c r="I52" s="97"/>
      <c r="J52" s="97"/>
      <c r="K52" s="288"/>
      <c r="L52" s="97"/>
      <c r="M52" s="97"/>
      <c r="N52" s="97"/>
      <c r="O52" s="97"/>
    </row>
    <row r="53" spans="7:15" ht="15.75">
      <c r="G53" s="97"/>
      <c r="H53" s="97"/>
      <c r="I53" s="97"/>
      <c r="J53" s="97"/>
      <c r="K53" s="288"/>
      <c r="L53" s="97"/>
      <c r="M53" s="97"/>
      <c r="N53" s="97"/>
      <c r="O53" s="97"/>
    </row>
    <row r="54" spans="7:15" ht="15.75">
      <c r="G54" s="97"/>
      <c r="H54" s="97"/>
      <c r="I54" s="97"/>
      <c r="J54" s="97"/>
      <c r="K54" s="288"/>
      <c r="L54" s="97"/>
      <c r="M54" s="97"/>
      <c r="N54" s="97"/>
      <c r="O54" s="97"/>
    </row>
    <row r="55" spans="7:15" ht="15.75">
      <c r="G55" s="97"/>
      <c r="H55" s="97"/>
      <c r="I55" s="97"/>
      <c r="J55" s="97"/>
      <c r="K55" s="288"/>
      <c r="L55" s="97"/>
      <c r="M55" s="97"/>
      <c r="N55" s="97"/>
      <c r="O55" s="97"/>
    </row>
    <row r="57" spans="7:14" s="90" customFormat="1" ht="15.75">
      <c r="G57" s="175"/>
      <c r="H57" s="175"/>
      <c r="I57" s="175"/>
      <c r="K57" s="289"/>
      <c r="L57" s="175"/>
      <c r="M57" s="175"/>
      <c r="N57" s="175"/>
    </row>
    <row r="58" spans="1:14" ht="15.75">
      <c r="A58" s="132" t="s">
        <v>66</v>
      </c>
      <c r="B58" s="133"/>
      <c r="C58" s="133"/>
      <c r="D58" s="133"/>
      <c r="F58" s="134" t="s">
        <v>34</v>
      </c>
      <c r="G58" s="98"/>
      <c r="H58" s="98"/>
      <c r="I58" s="98"/>
      <c r="J58" s="97"/>
      <c r="K58" s="290"/>
      <c r="L58" s="134" t="s">
        <v>34</v>
      </c>
      <c r="M58" s="98"/>
      <c r="N58" s="98"/>
    </row>
    <row r="59" spans="7:13" ht="15.75">
      <c r="G59" s="175"/>
      <c r="I59" s="175"/>
      <c r="K59" s="289"/>
      <c r="M59" s="175"/>
    </row>
  </sheetData>
  <sheetProtection/>
  <mergeCells count="1">
    <mergeCell ref="B28:F29"/>
  </mergeCells>
  <printOptions horizontalCentered="1"/>
  <pageMargins left="0.75" right="0.75" top="1" bottom="1" header="0.5" footer="0.5"/>
  <pageSetup fitToHeight="1" fitToWidth="1"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pageSetUpPr fitToPage="1"/>
  </sheetPr>
  <dimension ref="A1:N60"/>
  <sheetViews>
    <sheetView showGridLines="0" view="pageBreakPreview" zoomScaleSheetLayoutView="100" zoomScalePageLayoutView="0" workbookViewId="0" topLeftCell="A25">
      <selection activeCell="F29" sqref="F29"/>
    </sheetView>
  </sheetViews>
  <sheetFormatPr defaultColWidth="9.140625" defaultRowHeight="12.75"/>
  <cols>
    <col min="1" max="1" width="9.00390625" style="98" customWidth="1"/>
    <col min="2" max="3" width="9.140625" style="98" customWidth="1"/>
    <col min="4" max="4" width="10.8515625" style="98" customWidth="1"/>
    <col min="5" max="5" width="12.57421875" style="98" customWidth="1"/>
    <col min="6" max="6" width="9.8515625" style="98" bestFit="1" customWidth="1"/>
    <col min="7" max="7" width="6.00390625" style="98" customWidth="1"/>
    <col min="8" max="8" width="7.7109375" style="98" bestFit="1" customWidth="1"/>
    <col min="9" max="9" width="16.28125" style="98" bestFit="1" customWidth="1"/>
    <col min="10" max="10" width="1.8515625" style="98" customWidth="1"/>
    <col min="11" max="11" width="16.28125" style="90" bestFit="1" customWidth="1"/>
    <col min="12" max="13" width="9.140625" style="98" customWidth="1"/>
    <col min="14" max="14" width="12.8515625" style="98" bestFit="1" customWidth="1"/>
    <col min="15" max="16384" width="9.140625" style="98" customWidth="1"/>
  </cols>
  <sheetData>
    <row r="1" spans="1:11" ht="15.75">
      <c r="A1" s="73" t="s">
        <v>3</v>
      </c>
      <c r="B1" s="176"/>
      <c r="C1" s="176"/>
      <c r="D1" s="177"/>
      <c r="E1" s="177"/>
      <c r="F1" s="177"/>
      <c r="G1" s="177"/>
      <c r="H1" s="177"/>
      <c r="I1" s="177"/>
      <c r="J1" s="177"/>
      <c r="K1" s="177"/>
    </row>
    <row r="2" spans="1:11" ht="15.75">
      <c r="A2" s="176" t="s">
        <v>30</v>
      </c>
      <c r="B2" s="176"/>
      <c r="C2" s="176"/>
      <c r="D2" s="177"/>
      <c r="E2" s="177"/>
      <c r="F2" s="177"/>
      <c r="G2" s="177"/>
      <c r="H2" s="177"/>
      <c r="I2" s="177"/>
      <c r="J2" s="177"/>
      <c r="K2" s="178"/>
    </row>
    <row r="3" spans="1:11" ht="15.75">
      <c r="A3" s="76" t="str">
        <f>+Equity!A3</f>
        <v>FOR THE THREE MONTHS PERIOD ENDED MARCH  31, 2013</v>
      </c>
      <c r="B3" s="177"/>
      <c r="C3" s="177"/>
      <c r="D3" s="177"/>
      <c r="E3" s="177"/>
      <c r="F3" s="177"/>
      <c r="G3" s="177"/>
      <c r="H3" s="177"/>
      <c r="I3" s="177"/>
      <c r="J3" s="177"/>
      <c r="K3" s="179"/>
    </row>
    <row r="4" spans="1:11" ht="15.75">
      <c r="A4" s="76"/>
      <c r="B4" s="177"/>
      <c r="C4" s="177"/>
      <c r="D4" s="177"/>
      <c r="E4" s="177"/>
      <c r="F4" s="177"/>
      <c r="G4" s="177"/>
      <c r="H4" s="177"/>
      <c r="I4" s="177"/>
      <c r="J4" s="177"/>
      <c r="K4" s="179"/>
    </row>
    <row r="5" spans="1:11" ht="15.75">
      <c r="A5" s="76"/>
      <c r="B5" s="177"/>
      <c r="C5" s="177"/>
      <c r="D5" s="177"/>
      <c r="E5" s="177"/>
      <c r="F5" s="177"/>
      <c r="G5" s="177"/>
      <c r="H5" s="177"/>
      <c r="I5" s="177"/>
      <c r="J5" s="177"/>
      <c r="K5" s="179"/>
    </row>
    <row r="6" spans="1:11" ht="15.75">
      <c r="A6" s="76"/>
      <c r="B6" s="177"/>
      <c r="C6" s="177"/>
      <c r="D6" s="177"/>
      <c r="E6" s="177"/>
      <c r="F6" s="177"/>
      <c r="G6" s="177"/>
      <c r="H6" s="177"/>
      <c r="I6" s="101" t="s">
        <v>169</v>
      </c>
      <c r="J6" s="97"/>
      <c r="K6" s="101" t="s">
        <v>169</v>
      </c>
    </row>
    <row r="7" spans="1:11" ht="15.75">
      <c r="A7" s="76"/>
      <c r="B7" s="177"/>
      <c r="C7" s="177"/>
      <c r="D7" s="177"/>
      <c r="E7" s="177"/>
      <c r="F7" s="177"/>
      <c r="G7" s="177"/>
      <c r="H7" s="177"/>
      <c r="I7" s="102">
        <v>2013</v>
      </c>
      <c r="J7" s="97"/>
      <c r="K7" s="102">
        <v>2012</v>
      </c>
    </row>
    <row r="8" spans="1:11" ht="15.75">
      <c r="A8" s="76"/>
      <c r="B8" s="177"/>
      <c r="C8" s="177"/>
      <c r="D8" s="177"/>
      <c r="E8" s="177"/>
      <c r="F8" s="177"/>
      <c r="G8" s="177"/>
      <c r="H8" s="177"/>
      <c r="I8" s="104" t="s">
        <v>76</v>
      </c>
      <c r="J8" s="97"/>
      <c r="K8" s="104" t="s">
        <v>76</v>
      </c>
    </row>
    <row r="9" spans="1:11" ht="15.75">
      <c r="A9" s="176"/>
      <c r="B9" s="177"/>
      <c r="C9" s="177"/>
      <c r="D9" s="177"/>
      <c r="E9" s="177"/>
      <c r="F9" s="177"/>
      <c r="G9" s="177"/>
      <c r="H9" s="180" t="s">
        <v>79</v>
      </c>
      <c r="I9" s="298" t="s">
        <v>72</v>
      </c>
      <c r="J9" s="298"/>
      <c r="K9" s="298"/>
    </row>
    <row r="10" spans="1:11" ht="15.75">
      <c r="A10" s="176" t="s">
        <v>31</v>
      </c>
      <c r="B10" s="177"/>
      <c r="C10" s="179"/>
      <c r="D10" s="177"/>
      <c r="E10" s="179"/>
      <c r="F10" s="179"/>
      <c r="G10" s="179"/>
      <c r="K10" s="177"/>
    </row>
    <row r="11" spans="1:11" ht="7.5" customHeight="1">
      <c r="A11" s="177"/>
      <c r="B11" s="177"/>
      <c r="C11" s="179"/>
      <c r="D11" s="177"/>
      <c r="E11" s="179"/>
      <c r="F11" s="179"/>
      <c r="G11" s="179"/>
      <c r="K11" s="177"/>
    </row>
    <row r="12" spans="1:11" ht="15.75">
      <c r="A12" s="177" t="s">
        <v>53</v>
      </c>
      <c r="B12" s="177"/>
      <c r="C12" s="179"/>
      <c r="D12" s="177"/>
      <c r="E12" s="179"/>
      <c r="F12" s="179"/>
      <c r="G12" s="179"/>
      <c r="I12" s="179">
        <f>+'P&amp;L'!I41</f>
        <v>9503</v>
      </c>
      <c r="J12" s="90"/>
      <c r="K12" s="179">
        <v>40783</v>
      </c>
    </row>
    <row r="13" spans="1:11" ht="15.75">
      <c r="A13" s="177" t="s">
        <v>190</v>
      </c>
      <c r="B13" s="177"/>
      <c r="C13" s="179"/>
      <c r="D13" s="177"/>
      <c r="E13" s="179"/>
      <c r="F13" s="179"/>
      <c r="G13" s="179"/>
      <c r="I13" s="181">
        <f>+'P&amp;L'!I25</f>
        <v>312</v>
      </c>
      <c r="J13" s="90"/>
      <c r="K13" s="181">
        <v>623</v>
      </c>
    </row>
    <row r="14" spans="1:11" ht="15.75">
      <c r="A14" s="177"/>
      <c r="B14" s="177"/>
      <c r="C14" s="179"/>
      <c r="D14" s="177"/>
      <c r="E14" s="179"/>
      <c r="F14" s="179"/>
      <c r="G14" s="179"/>
      <c r="I14" s="179">
        <f>+I12-I13</f>
        <v>9191</v>
      </c>
      <c r="J14" s="90"/>
      <c r="K14" s="179">
        <f>+K12-K13</f>
        <v>40160</v>
      </c>
    </row>
    <row r="15" spans="1:11" ht="15.75">
      <c r="A15" s="176" t="s">
        <v>115</v>
      </c>
      <c r="B15" s="177"/>
      <c r="C15" s="179"/>
      <c r="D15" s="177"/>
      <c r="E15" s="179"/>
      <c r="F15" s="179"/>
      <c r="G15" s="179"/>
      <c r="I15" s="179"/>
      <c r="K15" s="179"/>
    </row>
    <row r="16" spans="1:11" ht="15.75">
      <c r="A16" s="177" t="s">
        <v>163</v>
      </c>
      <c r="B16" s="177"/>
      <c r="C16" s="179"/>
      <c r="D16" s="182"/>
      <c r="E16" s="179"/>
      <c r="F16" s="179"/>
      <c r="G16" s="179"/>
      <c r="I16" s="183">
        <v>1661</v>
      </c>
      <c r="K16" s="183">
        <v>1550</v>
      </c>
    </row>
    <row r="17" spans="1:11" ht="15.75">
      <c r="A17" s="177" t="str">
        <f>+'P&amp;L'!B15</f>
        <v>Provision against non-performing loans and advances</v>
      </c>
      <c r="B17" s="177"/>
      <c r="C17" s="179"/>
      <c r="D17" s="182"/>
      <c r="E17" s="179"/>
      <c r="F17" s="179"/>
      <c r="G17" s="179"/>
      <c r="I17" s="184">
        <f>+'P&amp;L'!I15</f>
        <v>5260</v>
      </c>
      <c r="J17" s="90"/>
      <c r="K17" s="184">
        <v>236</v>
      </c>
    </row>
    <row r="18" spans="1:11" ht="15.75">
      <c r="A18" s="177" t="s">
        <v>188</v>
      </c>
      <c r="B18" s="177"/>
      <c r="C18" s="179"/>
      <c r="D18" s="182"/>
      <c r="E18" s="179"/>
      <c r="F18" s="179"/>
      <c r="G18" s="179"/>
      <c r="I18" s="184">
        <f>'P&amp;L'!I16</f>
        <v>-2000</v>
      </c>
      <c r="J18" s="90"/>
      <c r="K18" s="184">
        <v>0</v>
      </c>
    </row>
    <row r="19" spans="1:11" ht="15.75">
      <c r="A19" s="177" t="s">
        <v>71</v>
      </c>
      <c r="B19" s="177"/>
      <c r="C19" s="179"/>
      <c r="D19" s="182"/>
      <c r="E19" s="179"/>
      <c r="F19" s="179"/>
      <c r="G19" s="179"/>
      <c r="I19" s="184">
        <v>0</v>
      </c>
      <c r="J19" s="90"/>
      <c r="K19" s="184">
        <v>0</v>
      </c>
    </row>
    <row r="20" spans="1:11" ht="15.75">
      <c r="A20" s="177" t="s">
        <v>112</v>
      </c>
      <c r="B20" s="177"/>
      <c r="C20" s="179"/>
      <c r="D20" s="182"/>
      <c r="E20" s="179"/>
      <c r="F20" s="179"/>
      <c r="G20" s="179"/>
      <c r="I20" s="185">
        <v>0</v>
      </c>
      <c r="J20" s="90"/>
      <c r="K20" s="185">
        <v>0</v>
      </c>
    </row>
    <row r="21" spans="1:11" ht="15.75">
      <c r="A21" s="186"/>
      <c r="B21" s="177"/>
      <c r="C21" s="179"/>
      <c r="D21" s="177"/>
      <c r="E21" s="179"/>
      <c r="F21" s="179"/>
      <c r="G21" s="179"/>
      <c r="I21" s="187">
        <f>SUM(I16:I20)</f>
        <v>4921</v>
      </c>
      <c r="K21" s="179">
        <f>SUM(K16:K20)</f>
        <v>1786</v>
      </c>
    </row>
    <row r="22" spans="1:11" ht="15.75">
      <c r="A22" s="186"/>
      <c r="B22" s="177"/>
      <c r="C22" s="179"/>
      <c r="D22" s="177"/>
      <c r="E22" s="179"/>
      <c r="F22" s="179"/>
      <c r="G22" s="179"/>
      <c r="I22" s="179">
        <f>+I14+I21</f>
        <v>14112</v>
      </c>
      <c r="K22" s="179">
        <f>+K14+K21</f>
        <v>41946</v>
      </c>
    </row>
    <row r="23" spans="1:11" ht="15.75">
      <c r="A23" s="177" t="s">
        <v>68</v>
      </c>
      <c r="B23" s="177"/>
      <c r="C23" s="177"/>
      <c r="D23" s="177"/>
      <c r="E23" s="177"/>
      <c r="F23" s="177"/>
      <c r="G23" s="177"/>
      <c r="I23" s="179"/>
      <c r="K23" s="179"/>
    </row>
    <row r="24" spans="1:11" ht="15.75">
      <c r="A24" s="186" t="s">
        <v>113</v>
      </c>
      <c r="B24" s="177"/>
      <c r="C24" s="177"/>
      <c r="D24" s="177"/>
      <c r="E24" s="177"/>
      <c r="F24" s="177"/>
      <c r="G24" s="177"/>
      <c r="I24" s="188">
        <f>12666-10666</f>
        <v>2000</v>
      </c>
      <c r="K24" s="188">
        <v>0</v>
      </c>
    </row>
    <row r="25" spans="1:11" ht="15.75">
      <c r="A25" s="186" t="s">
        <v>65</v>
      </c>
      <c r="B25" s="177"/>
      <c r="C25" s="177"/>
      <c r="D25" s="177"/>
      <c r="E25" s="177"/>
      <c r="F25" s="177"/>
      <c r="G25" s="177"/>
      <c r="I25" s="184">
        <f>+Sheet1!F14</f>
        <v>-54308</v>
      </c>
      <c r="K25" s="184">
        <v>-86606</v>
      </c>
    </row>
    <row r="26" spans="1:11" ht="15.75">
      <c r="A26" s="186" t="s">
        <v>67</v>
      </c>
      <c r="B26" s="177"/>
      <c r="C26" s="177"/>
      <c r="D26" s="177"/>
      <c r="E26" s="177"/>
      <c r="F26" s="177"/>
      <c r="G26" s="177"/>
      <c r="I26" s="189">
        <f>+Sheet1!F20</f>
        <v>10326</v>
      </c>
      <c r="K26" s="185">
        <v>-37303</v>
      </c>
    </row>
    <row r="27" spans="1:11" ht="15.75">
      <c r="A27" s="177"/>
      <c r="B27" s="177"/>
      <c r="C27" s="177"/>
      <c r="D27" s="177"/>
      <c r="E27" s="177"/>
      <c r="F27" s="177"/>
      <c r="G27" s="177"/>
      <c r="I27" s="190">
        <f>SUM(I24:I26)</f>
        <v>-41982</v>
      </c>
      <c r="K27" s="190">
        <f>SUM(K24:K26)</f>
        <v>-123909</v>
      </c>
    </row>
    <row r="28" spans="1:11" ht="15.75">
      <c r="A28" s="177" t="s">
        <v>69</v>
      </c>
      <c r="B28" s="177"/>
      <c r="C28" s="177"/>
      <c r="D28" s="177"/>
      <c r="E28" s="177"/>
      <c r="F28" s="177"/>
      <c r="G28" s="177"/>
      <c r="I28" s="179"/>
      <c r="K28" s="179"/>
    </row>
    <row r="29" spans="1:11" ht="15.75">
      <c r="A29" s="186" t="s">
        <v>2</v>
      </c>
      <c r="B29" s="177"/>
      <c r="C29" s="177"/>
      <c r="D29" s="177"/>
      <c r="E29" s="177"/>
      <c r="F29" s="177"/>
      <c r="G29" s="177"/>
      <c r="I29" s="191">
        <f>+Sheet1!F24</f>
        <v>6962</v>
      </c>
      <c r="K29" s="191">
        <v>-601</v>
      </c>
    </row>
    <row r="30" spans="1:11" ht="15.75">
      <c r="A30" s="186" t="s">
        <v>5</v>
      </c>
      <c r="B30" s="177"/>
      <c r="C30" s="177"/>
      <c r="D30" s="177"/>
      <c r="E30" s="177"/>
      <c r="F30" s="177"/>
      <c r="G30" s="177"/>
      <c r="I30" s="192">
        <f>+Sheet1!F28</f>
        <v>37798</v>
      </c>
      <c r="K30" s="192">
        <v>143130</v>
      </c>
    </row>
    <row r="31" spans="1:11" ht="15.75">
      <c r="A31" s="186" t="s">
        <v>57</v>
      </c>
      <c r="B31" s="177"/>
      <c r="C31" s="177"/>
      <c r="D31" s="177"/>
      <c r="E31" s="177"/>
      <c r="F31" s="177"/>
      <c r="G31" s="177"/>
      <c r="I31" s="193">
        <f>+Sheet1!F32</f>
        <v>14207</v>
      </c>
      <c r="K31" s="193">
        <v>1547</v>
      </c>
    </row>
    <row r="32" spans="1:11" ht="15.75">
      <c r="A32" s="177"/>
      <c r="B32" s="177"/>
      <c r="C32" s="177"/>
      <c r="D32" s="177"/>
      <c r="E32" s="177"/>
      <c r="F32" s="177"/>
      <c r="G32" s="177"/>
      <c r="I32" s="194">
        <f>SUM(I29:I31)</f>
        <v>58967</v>
      </c>
      <c r="J32" s="90"/>
      <c r="K32" s="195">
        <f>+K31+K30+K29</f>
        <v>144076</v>
      </c>
    </row>
    <row r="33" spans="1:11" ht="15.75">
      <c r="A33" s="177"/>
      <c r="B33" s="177"/>
      <c r="C33" s="177"/>
      <c r="D33" s="177"/>
      <c r="E33" s="177"/>
      <c r="F33" s="177"/>
      <c r="G33" s="177"/>
      <c r="I33" s="179">
        <f>+I22+I27+I32</f>
        <v>31097</v>
      </c>
      <c r="K33" s="179">
        <f>+K22+K27+K32</f>
        <v>62113</v>
      </c>
    </row>
    <row r="34" spans="1:11" ht="15.75">
      <c r="A34" s="177" t="s">
        <v>114</v>
      </c>
      <c r="B34" s="177"/>
      <c r="C34" s="177"/>
      <c r="D34" s="177"/>
      <c r="E34" s="177"/>
      <c r="F34" s="177"/>
      <c r="G34" s="177"/>
      <c r="I34" s="196">
        <f>-Sheet1!B38</f>
        <v>-6060</v>
      </c>
      <c r="K34" s="196">
        <v>-11441</v>
      </c>
    </row>
    <row r="35" spans="1:11" ht="15.75">
      <c r="A35" s="176" t="s">
        <v>54</v>
      </c>
      <c r="B35" s="177"/>
      <c r="C35" s="177"/>
      <c r="D35" s="177"/>
      <c r="E35" s="177"/>
      <c r="F35" s="177"/>
      <c r="G35" s="177"/>
      <c r="I35" s="190">
        <f>+I33+I34</f>
        <v>25037</v>
      </c>
      <c r="K35" s="190">
        <f>+K33+K34</f>
        <v>50672</v>
      </c>
    </row>
    <row r="36" spans="1:11" ht="15.75">
      <c r="A36" s="177"/>
      <c r="B36" s="177"/>
      <c r="C36" s="177"/>
      <c r="D36" s="177"/>
      <c r="E36" s="177"/>
      <c r="F36" s="177"/>
      <c r="G36" s="177"/>
      <c r="I36" s="179"/>
      <c r="K36" s="179"/>
    </row>
    <row r="37" spans="1:11" ht="15.75">
      <c r="A37" s="176" t="s">
        <v>32</v>
      </c>
      <c r="B37" s="177"/>
      <c r="C37" s="177"/>
      <c r="D37" s="177"/>
      <c r="E37" s="177"/>
      <c r="F37" s="177"/>
      <c r="G37" s="177"/>
      <c r="I37" s="179"/>
      <c r="K37" s="179"/>
    </row>
    <row r="38" spans="1:11" ht="7.5" customHeight="1">
      <c r="A38" s="177"/>
      <c r="B38" s="177"/>
      <c r="C38" s="177"/>
      <c r="D38" s="177"/>
      <c r="E38" s="177"/>
      <c r="F38" s="177"/>
      <c r="G38" s="177"/>
      <c r="I38" s="179"/>
      <c r="K38" s="179"/>
    </row>
    <row r="39" spans="1:11" ht="15.75">
      <c r="A39" s="177" t="s">
        <v>116</v>
      </c>
      <c r="B39" s="177"/>
      <c r="C39" s="177"/>
      <c r="D39" s="177"/>
      <c r="E39" s="177"/>
      <c r="F39" s="177"/>
      <c r="G39" s="177"/>
      <c r="I39" s="191">
        <f>+Sheet1!F42</f>
        <v>-75000</v>
      </c>
      <c r="J39" s="90"/>
      <c r="K39" s="191">
        <v>-50000</v>
      </c>
    </row>
    <row r="40" spans="1:11" ht="15.75">
      <c r="A40" s="177" t="s">
        <v>130</v>
      </c>
      <c r="B40" s="177"/>
      <c r="C40" s="177"/>
      <c r="D40" s="177"/>
      <c r="E40" s="177"/>
      <c r="F40" s="177"/>
      <c r="G40" s="177"/>
      <c r="I40" s="197">
        <f>+Sheet1!F43</f>
        <v>5169</v>
      </c>
      <c r="J40" s="90"/>
      <c r="K40" s="197">
        <v>1724</v>
      </c>
    </row>
    <row r="41" spans="1:11" ht="15.75">
      <c r="A41" s="177" t="s">
        <v>137</v>
      </c>
      <c r="B41" s="177"/>
      <c r="C41" s="177"/>
      <c r="D41" s="177"/>
      <c r="E41" s="177"/>
      <c r="F41" s="177"/>
      <c r="G41" s="177"/>
      <c r="I41" s="197">
        <f>+'P&amp;L'!I25</f>
        <v>312</v>
      </c>
      <c r="J41" s="90"/>
      <c r="K41" s="197">
        <v>623</v>
      </c>
    </row>
    <row r="42" spans="1:11" ht="15.75">
      <c r="A42" s="177" t="s">
        <v>117</v>
      </c>
      <c r="B42" s="177"/>
      <c r="C42" s="177"/>
      <c r="D42" s="177"/>
      <c r="E42" s="177"/>
      <c r="F42" s="177"/>
      <c r="G42" s="177"/>
      <c r="I42" s="198">
        <f>'BS'!L15-'BS'!J15-1660</f>
        <v>-5035</v>
      </c>
      <c r="J42" s="90"/>
      <c r="K42" s="198">
        <v>-5669</v>
      </c>
    </row>
    <row r="43" spans="1:11" ht="15.75">
      <c r="A43" s="176" t="s">
        <v>138</v>
      </c>
      <c r="B43" s="177"/>
      <c r="C43" s="177"/>
      <c r="D43" s="177"/>
      <c r="E43" s="177"/>
      <c r="F43" s="177"/>
      <c r="G43" s="177"/>
      <c r="I43" s="199">
        <f>SUM(I39:I42)</f>
        <v>-74554</v>
      </c>
      <c r="K43" s="199">
        <f>SUM(K39:K42)</f>
        <v>-53322</v>
      </c>
    </row>
    <row r="44" spans="1:11" ht="4.5" customHeight="1">
      <c r="A44" s="177"/>
      <c r="B44" s="177"/>
      <c r="C44" s="177"/>
      <c r="D44" s="177"/>
      <c r="E44" s="177"/>
      <c r="F44" s="177"/>
      <c r="G44" s="177"/>
      <c r="I44" s="179"/>
      <c r="K44" s="179"/>
    </row>
    <row r="45" spans="1:14" ht="15.75">
      <c r="A45" s="177" t="s">
        <v>198</v>
      </c>
      <c r="B45" s="177"/>
      <c r="C45" s="177"/>
      <c r="D45" s="177"/>
      <c r="E45" s="177"/>
      <c r="F45" s="177"/>
      <c r="G45" s="177"/>
      <c r="I45" s="199">
        <f>+I35+I43</f>
        <v>-49517</v>
      </c>
      <c r="K45" s="199">
        <f>+K35+K43</f>
        <v>-2650</v>
      </c>
      <c r="N45" s="114"/>
    </row>
    <row r="46" spans="1:11" ht="6" customHeight="1">
      <c r="A46" s="177"/>
      <c r="B46" s="177"/>
      <c r="C46" s="177"/>
      <c r="D46" s="177"/>
      <c r="E46" s="177"/>
      <c r="F46" s="177"/>
      <c r="G46" s="177"/>
      <c r="I46" s="179"/>
      <c r="K46" s="179"/>
    </row>
    <row r="47" spans="1:11" ht="15.75">
      <c r="A47" s="200" t="s">
        <v>55</v>
      </c>
      <c r="B47" s="177"/>
      <c r="C47" s="177"/>
      <c r="D47" s="177"/>
      <c r="E47" s="177"/>
      <c r="F47" s="177"/>
      <c r="G47" s="177"/>
      <c r="I47" s="179">
        <f>+'BS'!L10+'BS'!L11</f>
        <v>3801485</v>
      </c>
      <c r="K47" s="179">
        <v>2700013</v>
      </c>
    </row>
    <row r="48" spans="1:11" ht="6" customHeight="1">
      <c r="A48" s="176"/>
      <c r="B48" s="177"/>
      <c r="C48" s="177"/>
      <c r="D48" s="177"/>
      <c r="E48" s="177"/>
      <c r="F48" s="177"/>
      <c r="G48" s="177"/>
      <c r="I48" s="179"/>
      <c r="K48" s="179"/>
    </row>
    <row r="49" spans="1:13" ht="16.5" thickBot="1">
      <c r="A49" s="200" t="s">
        <v>56</v>
      </c>
      <c r="B49" s="177"/>
      <c r="C49" s="177"/>
      <c r="D49" s="177"/>
      <c r="E49" s="177"/>
      <c r="F49" s="177"/>
      <c r="G49" s="177"/>
      <c r="H49" s="133"/>
      <c r="I49" s="201">
        <f>I45+I47</f>
        <v>3751968</v>
      </c>
      <c r="J49" s="133"/>
      <c r="K49" s="201">
        <f>K45+K47</f>
        <v>2697363</v>
      </c>
      <c r="M49" s="98">
        <f>+I50/2</f>
        <v>0</v>
      </c>
    </row>
    <row r="50" spans="1:13" ht="16.5" thickTop="1">
      <c r="A50" s="176"/>
      <c r="B50" s="177"/>
      <c r="C50" s="177"/>
      <c r="D50" s="177"/>
      <c r="E50" s="177"/>
      <c r="F50" s="177"/>
      <c r="G50" s="177"/>
      <c r="I50" s="202">
        <f>+I49-'BS'!J10-'BS'!J11-'BS'!J12</f>
        <v>0</v>
      </c>
      <c r="K50" s="179">
        <v>0</v>
      </c>
      <c r="M50" s="121"/>
    </row>
    <row r="51" spans="1:14" ht="15.75">
      <c r="A51" s="87" t="str">
        <f>+'BS'!A45</f>
        <v>The annexed notes 1 to 10 form an integral part of these financial statements.</v>
      </c>
      <c r="B51" s="177"/>
      <c r="C51" s="177"/>
      <c r="D51" s="177"/>
      <c r="E51" s="177"/>
      <c r="F51" s="177"/>
      <c r="G51" s="177"/>
      <c r="I51" s="203"/>
      <c r="K51" s="203"/>
      <c r="N51" s="114"/>
    </row>
    <row r="52" spans="1:11" ht="15.75">
      <c r="A52" s="177"/>
      <c r="B52" s="177"/>
      <c r="C52" s="177"/>
      <c r="D52" s="177"/>
      <c r="E52" s="177"/>
      <c r="F52" s="177"/>
      <c r="G52" s="177"/>
      <c r="I52" s="203"/>
      <c r="K52" s="203"/>
    </row>
    <row r="53" spans="9:11" ht="15.75">
      <c r="I53" s="204"/>
      <c r="K53" s="204"/>
    </row>
    <row r="54" ht="15.75">
      <c r="I54" s="204"/>
    </row>
    <row r="55" ht="15.75">
      <c r="I55" s="90"/>
    </row>
    <row r="56" ht="15.75">
      <c r="I56" s="90"/>
    </row>
    <row r="57" ht="15.75">
      <c r="I57" s="90"/>
    </row>
    <row r="58" ht="15.75">
      <c r="I58" s="90"/>
    </row>
    <row r="59" spans="8:10" s="90" customFormat="1" ht="15.75">
      <c r="H59" s="78"/>
      <c r="I59" s="78"/>
      <c r="J59" s="78"/>
    </row>
    <row r="60" spans="1:11" ht="15.75">
      <c r="A60" s="91" t="s">
        <v>66</v>
      </c>
      <c r="B60" s="92"/>
      <c r="C60" s="92"/>
      <c r="D60" s="92"/>
      <c r="F60" s="91" t="s">
        <v>34</v>
      </c>
      <c r="G60" s="90"/>
      <c r="H60" s="78"/>
      <c r="I60" s="78"/>
      <c r="J60" s="78"/>
      <c r="K60" s="92" t="s">
        <v>34</v>
      </c>
    </row>
  </sheetData>
  <sheetProtection/>
  <mergeCells count="1">
    <mergeCell ref="I9:K9"/>
  </mergeCells>
  <printOptions horizontalCentered="1"/>
  <pageMargins left="0.7086614173228347" right="0.35433070866141736" top="0.7086614173228347" bottom="0.35433070866141736" header="0" footer="0"/>
  <pageSetup fitToHeight="1" fitToWidth="1" horizontalDpi="600" verticalDpi="600" orientation="portrait" scale="82" r:id="rId1"/>
</worksheet>
</file>

<file path=xl/worksheets/sheet4.xml><?xml version="1.0" encoding="utf-8"?>
<worksheet xmlns="http://schemas.openxmlformats.org/spreadsheetml/2006/main" xmlns:r="http://schemas.openxmlformats.org/officeDocument/2006/relationships">
  <sheetPr>
    <pageSetUpPr fitToPage="1"/>
  </sheetPr>
  <dimension ref="A1:IV42"/>
  <sheetViews>
    <sheetView showGridLines="0" view="pageBreakPreview" zoomScaleNormal="75" zoomScaleSheetLayoutView="100" zoomScalePageLayoutView="0" workbookViewId="0" topLeftCell="A1">
      <selection activeCell="H1" sqref="H1"/>
    </sheetView>
  </sheetViews>
  <sheetFormatPr defaultColWidth="10.28125" defaultRowHeight="12.75"/>
  <cols>
    <col min="1" max="1" width="10.7109375" style="74" customWidth="1"/>
    <col min="2" max="2" width="16.421875" style="74" customWidth="1"/>
    <col min="3" max="3" width="14.7109375" style="74" customWidth="1"/>
    <col min="4" max="4" width="6.140625" style="74" customWidth="1"/>
    <col min="5" max="5" width="11.8515625" style="74" customWidth="1"/>
    <col min="6" max="6" width="16.00390625" style="74" customWidth="1"/>
    <col min="7" max="7" width="1.7109375" style="74" customWidth="1"/>
    <col min="8" max="8" width="18.28125" style="78" customWidth="1"/>
    <col min="9" max="9" width="1.7109375" style="74" customWidth="1"/>
    <col min="10" max="10" width="15.57421875" style="74" customWidth="1"/>
    <col min="11" max="11" width="3.140625" style="74" hidden="1" customWidth="1"/>
    <col min="12" max="12" width="15.57421875" style="74" hidden="1" customWidth="1"/>
    <col min="13" max="13" width="2.140625" style="74" hidden="1" customWidth="1"/>
    <col min="14" max="14" width="14.7109375" style="74" hidden="1" customWidth="1"/>
    <col min="15" max="15" width="0.2890625" style="74" customWidth="1"/>
    <col min="16" max="16" width="2.57421875" style="74" customWidth="1"/>
    <col min="17" max="16384" width="10.28125" style="74" customWidth="1"/>
  </cols>
  <sheetData>
    <row r="1" spans="1:8" ht="15.75">
      <c r="A1" s="73" t="s">
        <v>3</v>
      </c>
      <c r="B1" s="73"/>
      <c r="C1" s="73"/>
      <c r="D1" s="73"/>
      <c r="E1" s="73"/>
      <c r="H1" s="74"/>
    </row>
    <row r="2" spans="1:8" ht="15.75">
      <c r="A2" s="75" t="s">
        <v>48</v>
      </c>
      <c r="B2" s="75"/>
      <c r="C2" s="75"/>
      <c r="D2" s="75"/>
      <c r="E2" s="75"/>
      <c r="H2" s="74"/>
    </row>
    <row r="3" spans="1:8" ht="15.75">
      <c r="A3" s="76" t="s">
        <v>231</v>
      </c>
      <c r="B3" s="76"/>
      <c r="C3" s="76"/>
      <c r="D3" s="76"/>
      <c r="E3" s="76"/>
      <c r="H3" s="74"/>
    </row>
    <row r="4" spans="1:8" ht="15.75">
      <c r="A4" s="77"/>
      <c r="B4" s="77"/>
      <c r="C4" s="77"/>
      <c r="D4" s="77"/>
      <c r="E4" s="77"/>
      <c r="H4" s="74"/>
    </row>
    <row r="5" ht="15.75">
      <c r="H5" s="74"/>
    </row>
    <row r="6" ht="15.75">
      <c r="H6" s="74"/>
    </row>
    <row r="7" spans="1:12" ht="15.75">
      <c r="A7" s="78"/>
      <c r="B7" s="78"/>
      <c r="C7" s="78"/>
      <c r="D7" s="78"/>
      <c r="E7" s="78"/>
      <c r="F7" s="79" t="s">
        <v>25</v>
      </c>
      <c r="G7" s="79"/>
      <c r="H7" s="79" t="s">
        <v>51</v>
      </c>
      <c r="I7" s="78"/>
      <c r="J7" s="79" t="s">
        <v>1</v>
      </c>
      <c r="K7" s="78"/>
      <c r="L7" s="78"/>
    </row>
    <row r="8" spans="1:12" ht="15" customHeight="1">
      <c r="A8" s="80"/>
      <c r="B8" s="80"/>
      <c r="C8" s="80"/>
      <c r="D8" s="80"/>
      <c r="E8" s="80"/>
      <c r="F8" s="81"/>
      <c r="G8" s="81"/>
      <c r="H8" s="79" t="s">
        <v>52</v>
      </c>
      <c r="I8" s="78"/>
      <c r="J8" s="81"/>
      <c r="K8" s="78"/>
      <c r="L8" s="78"/>
    </row>
    <row r="9" spans="1:12" ht="6" customHeight="1">
      <c r="A9" s="80"/>
      <c r="B9" s="80"/>
      <c r="C9" s="80"/>
      <c r="D9" s="80"/>
      <c r="E9" s="80"/>
      <c r="F9" s="81"/>
      <c r="G9" s="81"/>
      <c r="H9" s="79"/>
      <c r="I9" s="78"/>
      <c r="J9" s="81"/>
      <c r="K9" s="78"/>
      <c r="L9" s="78"/>
    </row>
    <row r="10" spans="1:12" ht="15" customHeight="1">
      <c r="A10" s="80"/>
      <c r="B10" s="80"/>
      <c r="C10" s="80"/>
      <c r="D10" s="80"/>
      <c r="E10" s="80"/>
      <c r="F10" s="299" t="s">
        <v>49</v>
      </c>
      <c r="G10" s="299"/>
      <c r="H10" s="299"/>
      <c r="I10" s="299"/>
      <c r="J10" s="299"/>
      <c r="K10" s="78"/>
      <c r="L10" s="78"/>
    </row>
    <row r="11" spans="1:12" ht="15" customHeight="1">
      <c r="A11" s="80"/>
      <c r="B11" s="80"/>
      <c r="C11" s="80"/>
      <c r="D11" s="80"/>
      <c r="E11" s="80"/>
      <c r="F11" s="81"/>
      <c r="G11" s="81"/>
      <c r="H11" s="81"/>
      <c r="I11" s="78"/>
      <c r="J11" s="81"/>
      <c r="K11" s="78"/>
      <c r="L11" s="78"/>
    </row>
    <row r="12" spans="1:12" ht="15.75" customHeight="1">
      <c r="A12" s="82" t="s">
        <v>248</v>
      </c>
      <c r="B12" s="82"/>
      <c r="C12" s="82"/>
      <c r="D12" s="78"/>
      <c r="E12" s="78"/>
      <c r="F12" s="83">
        <v>478125</v>
      </c>
      <c r="G12" s="83"/>
      <c r="H12" s="83">
        <v>59809</v>
      </c>
      <c r="I12" s="78"/>
      <c r="J12" s="78">
        <f>SUM(F12:H12)</f>
        <v>537934</v>
      </c>
      <c r="K12" s="78"/>
      <c r="L12" s="78"/>
    </row>
    <row r="13" spans="1:12" ht="15.75" customHeight="1">
      <c r="A13" s="78"/>
      <c r="B13" s="78"/>
      <c r="C13" s="78"/>
      <c r="D13" s="78"/>
      <c r="E13" s="78"/>
      <c r="F13" s="83"/>
      <c r="G13" s="83"/>
      <c r="I13" s="78"/>
      <c r="J13" s="78"/>
      <c r="K13" s="78"/>
      <c r="L13" s="78"/>
    </row>
    <row r="14" spans="1:12" ht="15.75" customHeight="1">
      <c r="A14" s="78" t="s">
        <v>197</v>
      </c>
      <c r="B14" s="78"/>
      <c r="C14" s="78"/>
      <c r="D14" s="78"/>
      <c r="E14" s="78"/>
      <c r="F14" s="83">
        <v>47813</v>
      </c>
      <c r="G14" s="83"/>
      <c r="H14" s="78">
        <v>-47813</v>
      </c>
      <c r="I14" s="78"/>
      <c r="J14" s="85">
        <f>+F14+H14</f>
        <v>0</v>
      </c>
      <c r="K14" s="78"/>
      <c r="L14" s="78"/>
    </row>
    <row r="15" spans="1:12" ht="15.75" customHeight="1">
      <c r="A15" s="78"/>
      <c r="B15" s="78"/>
      <c r="C15" s="78"/>
      <c r="D15" s="78"/>
      <c r="E15" s="78"/>
      <c r="F15" s="83"/>
      <c r="G15" s="83"/>
      <c r="I15" s="78"/>
      <c r="J15" s="78"/>
      <c r="K15" s="78"/>
      <c r="L15" s="78"/>
    </row>
    <row r="16" spans="1:12" ht="15.75" customHeight="1">
      <c r="A16" s="78" t="s">
        <v>250</v>
      </c>
      <c r="B16" s="78"/>
      <c r="C16" s="78"/>
      <c r="D16" s="78"/>
      <c r="E16" s="78"/>
      <c r="F16" s="83">
        <v>50152</v>
      </c>
      <c r="G16" s="83"/>
      <c r="H16" s="85">
        <v>0</v>
      </c>
      <c r="I16" s="78"/>
      <c r="J16" s="83">
        <f>+F16+H16</f>
        <v>50152</v>
      </c>
      <c r="K16" s="78"/>
      <c r="L16" s="78"/>
    </row>
    <row r="17" spans="1:12" ht="15.75" customHeight="1">
      <c r="A17" s="78"/>
      <c r="B17" s="78"/>
      <c r="C17" s="78"/>
      <c r="D17" s="78"/>
      <c r="E17" s="78"/>
      <c r="F17" s="83"/>
      <c r="G17" s="83"/>
      <c r="I17" s="78"/>
      <c r="J17" s="78"/>
      <c r="K17" s="78"/>
      <c r="L17" s="78"/>
    </row>
    <row r="18" spans="1:15" ht="15.75" customHeight="1">
      <c r="A18" s="82" t="s">
        <v>249</v>
      </c>
      <c r="B18" s="82"/>
      <c r="C18" s="82"/>
      <c r="D18" s="82"/>
      <c r="E18" s="82"/>
      <c r="F18" s="83">
        <v>0</v>
      </c>
      <c r="G18" s="83"/>
      <c r="H18" s="83">
        <v>95815</v>
      </c>
      <c r="I18" s="78"/>
      <c r="J18" s="83">
        <f>SUM(F18:H18)</f>
        <v>95815</v>
      </c>
      <c r="K18" s="78"/>
      <c r="L18" s="78"/>
      <c r="N18" s="78"/>
      <c r="O18" s="78"/>
    </row>
    <row r="19" spans="1:14" ht="15.75" customHeight="1">
      <c r="A19" s="78"/>
      <c r="B19" s="78"/>
      <c r="C19" s="78"/>
      <c r="D19" s="78"/>
      <c r="E19" s="78"/>
      <c r="F19" s="84"/>
      <c r="G19" s="78"/>
      <c r="H19" s="84"/>
      <c r="I19" s="78"/>
      <c r="J19" s="84"/>
      <c r="K19" s="78"/>
      <c r="M19" s="78"/>
      <c r="N19" s="78"/>
    </row>
    <row r="20" spans="1:15" ht="15.75" customHeight="1">
      <c r="A20" s="78" t="s">
        <v>253</v>
      </c>
      <c r="B20" s="78"/>
      <c r="C20" s="78"/>
      <c r="D20" s="78"/>
      <c r="E20" s="78"/>
      <c r="F20" s="78">
        <f>F12+F14+F16+F18</f>
        <v>576090</v>
      </c>
      <c r="G20" s="78"/>
      <c r="H20" s="78">
        <f>H12+H14+H16+H18</f>
        <v>107811</v>
      </c>
      <c r="I20" s="78"/>
      <c r="J20" s="78">
        <f>J12+J14+J16+J18</f>
        <v>683901</v>
      </c>
      <c r="K20" s="78"/>
      <c r="L20" s="78"/>
      <c r="N20" s="78"/>
      <c r="O20" s="78"/>
    </row>
    <row r="21" spans="1:15" ht="15.75" customHeight="1">
      <c r="A21" s="78"/>
      <c r="B21" s="78"/>
      <c r="C21" s="78"/>
      <c r="D21" s="78"/>
      <c r="E21" s="78"/>
      <c r="F21" s="78"/>
      <c r="G21" s="78"/>
      <c r="I21" s="78"/>
      <c r="J21" s="78"/>
      <c r="K21" s="78"/>
      <c r="L21" s="78"/>
      <c r="N21" s="78"/>
      <c r="O21" s="78"/>
    </row>
    <row r="22" spans="1:256" ht="15.75" customHeight="1">
      <c r="A22" s="78" t="s">
        <v>251</v>
      </c>
      <c r="B22" s="78"/>
      <c r="C22" s="78"/>
      <c r="D22" s="78"/>
      <c r="E22" s="78"/>
      <c r="F22" s="85">
        <v>0</v>
      </c>
      <c r="G22" s="78">
        <v>0</v>
      </c>
      <c r="H22" s="83">
        <f>+'P&amp;L'!I45</f>
        <v>6208</v>
      </c>
      <c r="I22" s="85"/>
      <c r="J22" s="83">
        <f>SUM(F22:H22)</f>
        <v>6208</v>
      </c>
      <c r="K22" s="78"/>
      <c r="L22" s="78"/>
      <c r="N22" s="78"/>
      <c r="O22" s="78"/>
      <c r="IV22" s="74">
        <v>0</v>
      </c>
    </row>
    <row r="23" spans="1:15" ht="15.75" customHeight="1">
      <c r="A23" s="78"/>
      <c r="B23" s="78"/>
      <c r="C23" s="78"/>
      <c r="D23" s="78"/>
      <c r="E23" s="78"/>
      <c r="F23" s="78"/>
      <c r="G23" s="78"/>
      <c r="I23" s="78"/>
      <c r="J23" s="78"/>
      <c r="K23" s="78"/>
      <c r="L23" s="78"/>
      <c r="N23" s="78"/>
      <c r="O23" s="78"/>
    </row>
    <row r="24" spans="1:15" ht="15.75" customHeight="1" thickBot="1">
      <c r="A24" s="78" t="s">
        <v>252</v>
      </c>
      <c r="B24" s="78"/>
      <c r="C24" s="78"/>
      <c r="D24" s="78"/>
      <c r="E24" s="78"/>
      <c r="F24" s="86">
        <f>+F20+F22</f>
        <v>576090</v>
      </c>
      <c r="G24" s="78"/>
      <c r="H24" s="86">
        <f>+H20+H22</f>
        <v>114019</v>
      </c>
      <c r="I24" s="78"/>
      <c r="J24" s="86">
        <f>+J20+J22</f>
        <v>690109</v>
      </c>
      <c r="K24" s="78"/>
      <c r="L24" s="78"/>
      <c r="N24" s="78"/>
      <c r="O24" s="78"/>
    </row>
    <row r="25" spans="1:15" ht="15.75" customHeight="1" thickTop="1">
      <c r="A25" s="78"/>
      <c r="B25" s="78"/>
      <c r="C25" s="78"/>
      <c r="D25" s="78"/>
      <c r="E25" s="78"/>
      <c r="F25" s="78"/>
      <c r="G25" s="78"/>
      <c r="I25" s="78"/>
      <c r="J25" s="85">
        <f>+J24-'BS'!J38</f>
        <v>0</v>
      </c>
      <c r="K25" s="78"/>
      <c r="L25" s="78"/>
      <c r="N25" s="78"/>
      <c r="O25" s="78"/>
    </row>
    <row r="26" spans="1:15" ht="15.75" customHeight="1" thickBot="1">
      <c r="A26" s="78"/>
      <c r="B26" s="78"/>
      <c r="C26" s="78"/>
      <c r="D26" s="78"/>
      <c r="E26" s="78"/>
      <c r="F26" s="78"/>
      <c r="G26" s="78"/>
      <c r="I26" s="78"/>
      <c r="J26" s="83"/>
      <c r="K26" s="78"/>
      <c r="L26" s="78"/>
      <c r="N26" s="86" t="e">
        <f>SUM(#REF!)</f>
        <v>#REF!</v>
      </c>
      <c r="O26" s="86" t="e">
        <f>SUM(#REF!)</f>
        <v>#REF!</v>
      </c>
    </row>
    <row r="27" spans="1:15" ht="15.75" customHeight="1" thickTop="1">
      <c r="A27" s="87" t="str">
        <f>+'BS'!A45</f>
        <v>The annexed notes 1 to 10 form an integral part of these financial statements.</v>
      </c>
      <c r="B27" s="87"/>
      <c r="C27" s="87"/>
      <c r="D27" s="87"/>
      <c r="E27" s="87"/>
      <c r="F27" s="78"/>
      <c r="G27" s="78"/>
      <c r="I27" s="78"/>
      <c r="J27" s="78"/>
      <c r="K27" s="78"/>
      <c r="L27" s="88"/>
      <c r="N27" s="89" t="s">
        <v>50</v>
      </c>
      <c r="O27" s="89"/>
    </row>
    <row r="28" spans="1:15" ht="15.75" customHeight="1">
      <c r="A28" s="78"/>
      <c r="B28" s="78"/>
      <c r="C28" s="78"/>
      <c r="D28" s="78"/>
      <c r="E28" s="78"/>
      <c r="F28" s="78"/>
      <c r="G28" s="78"/>
      <c r="I28" s="78"/>
      <c r="J28" s="78"/>
      <c r="K28" s="78"/>
      <c r="L28" s="88"/>
      <c r="N28" s="89"/>
      <c r="O28" s="89"/>
    </row>
    <row r="29" spans="1:15" ht="15.75" customHeight="1">
      <c r="A29" s="78"/>
      <c r="B29" s="78"/>
      <c r="C29" s="78"/>
      <c r="D29" s="78"/>
      <c r="E29" s="78"/>
      <c r="F29" s="78"/>
      <c r="G29" s="78"/>
      <c r="I29" s="78"/>
      <c r="J29" s="78"/>
      <c r="K29" s="78"/>
      <c r="L29" s="88"/>
      <c r="N29" s="89"/>
      <c r="O29" s="89"/>
    </row>
    <row r="30" spans="1:15" ht="15.75" customHeight="1">
      <c r="A30" s="78"/>
      <c r="B30" s="78"/>
      <c r="C30" s="78"/>
      <c r="D30" s="78"/>
      <c r="E30" s="78"/>
      <c r="F30" s="78"/>
      <c r="G30" s="78"/>
      <c r="I30" s="78"/>
      <c r="J30" s="78"/>
      <c r="K30" s="78"/>
      <c r="L30" s="88"/>
      <c r="N30" s="89"/>
      <c r="O30" s="89"/>
    </row>
    <row r="31" spans="1:15" ht="15.75" customHeight="1">
      <c r="A31" s="78"/>
      <c r="B31" s="78"/>
      <c r="C31" s="78"/>
      <c r="D31" s="78"/>
      <c r="E31" s="78"/>
      <c r="F31" s="78"/>
      <c r="G31" s="78"/>
      <c r="I31" s="78"/>
      <c r="J31" s="78"/>
      <c r="K31" s="78"/>
      <c r="L31" s="88"/>
      <c r="N31" s="89"/>
      <c r="O31" s="89"/>
    </row>
    <row r="32" spans="1:15" ht="15.75" customHeight="1">
      <c r="A32" s="78"/>
      <c r="B32" s="78"/>
      <c r="C32" s="78"/>
      <c r="D32" s="78"/>
      <c r="E32" s="78"/>
      <c r="F32" s="78"/>
      <c r="G32" s="78"/>
      <c r="I32" s="78"/>
      <c r="J32" s="78"/>
      <c r="K32" s="78"/>
      <c r="L32" s="88"/>
      <c r="N32" s="89"/>
      <c r="O32" s="89"/>
    </row>
    <row r="33" spans="1:15" ht="15.75" customHeight="1">
      <c r="A33" s="78"/>
      <c r="B33" s="78"/>
      <c r="C33" s="78"/>
      <c r="D33" s="78"/>
      <c r="E33" s="78"/>
      <c r="F33" s="78"/>
      <c r="G33" s="78"/>
      <c r="I33" s="78"/>
      <c r="J33" s="78"/>
      <c r="K33" s="78"/>
      <c r="L33" s="88"/>
      <c r="N33" s="89"/>
      <c r="O33" s="89"/>
    </row>
    <row r="34" spans="1:15" ht="15.75" customHeight="1">
      <c r="A34" s="78"/>
      <c r="B34" s="78"/>
      <c r="C34" s="78"/>
      <c r="D34" s="78"/>
      <c r="E34" s="78"/>
      <c r="F34" s="78"/>
      <c r="G34" s="78"/>
      <c r="I34" s="78"/>
      <c r="J34" s="78"/>
      <c r="K34" s="78"/>
      <c r="L34" s="88"/>
      <c r="N34" s="89"/>
      <c r="O34" s="89"/>
    </row>
    <row r="35" spans="1:15" ht="15.75" customHeight="1">
      <c r="A35" s="78"/>
      <c r="B35" s="78"/>
      <c r="C35" s="78"/>
      <c r="D35" s="78"/>
      <c r="E35" s="78"/>
      <c r="F35" s="78"/>
      <c r="G35" s="78"/>
      <c r="I35" s="78"/>
      <c r="J35" s="78"/>
      <c r="K35" s="78"/>
      <c r="L35" s="88"/>
      <c r="N35" s="89"/>
      <c r="O35" s="89"/>
    </row>
    <row r="36" spans="1:15" ht="15.75" customHeight="1">
      <c r="A36" s="78"/>
      <c r="B36" s="78"/>
      <c r="C36" s="78"/>
      <c r="D36" s="78"/>
      <c r="E36" s="78"/>
      <c r="F36" s="78"/>
      <c r="G36" s="78"/>
      <c r="I36" s="78"/>
      <c r="J36" s="78"/>
      <c r="K36" s="78"/>
      <c r="L36" s="88"/>
      <c r="N36" s="89"/>
      <c r="O36" s="89"/>
    </row>
    <row r="37" spans="1:15" ht="15.75" customHeight="1">
      <c r="A37" s="78"/>
      <c r="B37" s="78"/>
      <c r="C37" s="78"/>
      <c r="D37" s="78"/>
      <c r="E37" s="78"/>
      <c r="F37" s="78"/>
      <c r="G37" s="78"/>
      <c r="I37" s="78"/>
      <c r="J37" s="78"/>
      <c r="K37" s="78"/>
      <c r="L37" s="88"/>
      <c r="N37" s="89"/>
      <c r="O37" s="89"/>
    </row>
    <row r="38" spans="1:15" ht="15.75" customHeight="1">
      <c r="A38" s="78"/>
      <c r="B38" s="78"/>
      <c r="C38" s="78"/>
      <c r="D38" s="78"/>
      <c r="E38" s="78"/>
      <c r="F38" s="78"/>
      <c r="G38" s="78"/>
      <c r="I38" s="78"/>
      <c r="J38" s="78"/>
      <c r="K38" s="78"/>
      <c r="L38" s="88"/>
      <c r="N38" s="89"/>
      <c r="O38" s="89"/>
    </row>
    <row r="39" spans="1:10" ht="15.75">
      <c r="A39" s="90"/>
      <c r="B39" s="90"/>
      <c r="C39" s="90"/>
      <c r="D39" s="90"/>
      <c r="E39" s="90"/>
      <c r="F39" s="90"/>
      <c r="G39" s="90"/>
      <c r="H39" s="90"/>
      <c r="I39" s="90"/>
      <c r="J39" s="90"/>
    </row>
    <row r="40" spans="1:11" s="90" customFormat="1" ht="15.75">
      <c r="A40" s="91" t="s">
        <v>66</v>
      </c>
      <c r="B40" s="92"/>
      <c r="C40" s="92"/>
      <c r="D40" s="92"/>
      <c r="E40" s="91" t="s">
        <v>34</v>
      </c>
      <c r="I40" s="91" t="s">
        <v>34</v>
      </c>
      <c r="K40" s="92" t="s">
        <v>34</v>
      </c>
    </row>
    <row r="42" ht="15.75">
      <c r="J42" s="93"/>
    </row>
  </sheetData>
  <sheetProtection/>
  <mergeCells count="1">
    <mergeCell ref="F10:J10"/>
  </mergeCells>
  <printOptions/>
  <pageMargins left="0.75" right="0.4" top="0.65" bottom="0.25" header="0.19" footer="0"/>
  <pageSetup fitToHeight="1" fitToWidth="1" horizontalDpi="300" verticalDpi="300" orientation="portrait" scale="84" r:id="rId1"/>
</worksheet>
</file>

<file path=xl/worksheets/sheet5.xml><?xml version="1.0" encoding="utf-8"?>
<worksheet xmlns="http://schemas.openxmlformats.org/spreadsheetml/2006/main" xmlns:r="http://schemas.openxmlformats.org/officeDocument/2006/relationships">
  <sheetPr>
    <pageSetUpPr fitToPage="1"/>
  </sheetPr>
  <dimension ref="A1:J50"/>
  <sheetViews>
    <sheetView showGridLines="0" zoomScalePageLayoutView="0" workbookViewId="0" topLeftCell="A1">
      <selection activeCell="B1" sqref="B1"/>
    </sheetView>
  </sheetViews>
  <sheetFormatPr defaultColWidth="9.140625" defaultRowHeight="12.75"/>
  <cols>
    <col min="1" max="8" width="9.140625" style="174" customWidth="1"/>
    <col min="9" max="9" width="11.7109375" style="174" customWidth="1"/>
    <col min="10" max="10" width="14.28125" style="174" customWidth="1"/>
    <col min="11" max="16384" width="9.140625" style="174" customWidth="1"/>
  </cols>
  <sheetData>
    <row r="1" spans="1:10" ht="15" customHeight="1">
      <c r="A1" s="73" t="s">
        <v>3</v>
      </c>
      <c r="B1" s="176"/>
      <c r="C1" s="176"/>
      <c r="D1" s="177"/>
      <c r="E1" s="177"/>
      <c r="F1" s="177"/>
      <c r="G1" s="177"/>
      <c r="H1" s="177"/>
      <c r="I1" s="177"/>
      <c r="J1" s="177"/>
    </row>
    <row r="2" spans="1:10" ht="15" customHeight="1">
      <c r="A2" s="205" t="s">
        <v>64</v>
      </c>
      <c r="B2" s="176"/>
      <c r="C2" s="176"/>
      <c r="D2" s="177"/>
      <c r="E2" s="177"/>
      <c r="F2" s="177"/>
      <c r="G2" s="177"/>
      <c r="H2" s="177"/>
      <c r="I2" s="177"/>
      <c r="J2" s="178"/>
    </row>
    <row r="3" spans="1:10" ht="15" customHeight="1">
      <c r="A3" s="76" t="str">
        <f>+'CF'!A3</f>
        <v>FOR THE THREE MONTHS PERIOD ENDED MARCH  31, 2013</v>
      </c>
      <c r="B3" s="177"/>
      <c r="C3" s="177"/>
      <c r="D3" s="177"/>
      <c r="E3" s="177"/>
      <c r="F3" s="177"/>
      <c r="G3" s="177"/>
      <c r="H3" s="177"/>
      <c r="I3" s="177"/>
      <c r="J3" s="179"/>
    </row>
    <row r="4" spans="1:10" ht="15" customHeight="1">
      <c r="A4" s="98"/>
      <c r="B4" s="98"/>
      <c r="C4" s="98"/>
      <c r="D4" s="98"/>
      <c r="E4" s="98"/>
      <c r="F4" s="98"/>
      <c r="G4" s="98"/>
      <c r="H4" s="98"/>
      <c r="I4" s="98"/>
      <c r="J4" s="90"/>
    </row>
    <row r="5" spans="1:10" ht="15" customHeight="1">
      <c r="A5" s="206" t="s">
        <v>60</v>
      </c>
      <c r="B5" s="207" t="s">
        <v>59</v>
      </c>
      <c r="C5" s="98"/>
      <c r="D5" s="98"/>
      <c r="E5" s="98"/>
      <c r="F5" s="98"/>
      <c r="G5" s="98"/>
      <c r="H5" s="98"/>
      <c r="I5" s="98"/>
      <c r="J5" s="90"/>
    </row>
    <row r="6" spans="1:10" ht="15" customHeight="1">
      <c r="A6" s="98"/>
      <c r="B6" s="98"/>
      <c r="C6" s="98"/>
      <c r="D6" s="98"/>
      <c r="E6" s="98"/>
      <c r="F6" s="98"/>
      <c r="G6" s="98"/>
      <c r="H6" s="98"/>
      <c r="I6" s="98"/>
      <c r="J6" s="90"/>
    </row>
    <row r="7" spans="1:10" ht="15" customHeight="1">
      <c r="A7" s="98"/>
      <c r="B7" s="301" t="s">
        <v>167</v>
      </c>
      <c r="C7" s="301"/>
      <c r="D7" s="301"/>
      <c r="E7" s="301"/>
      <c r="F7" s="301"/>
      <c r="G7" s="301"/>
      <c r="H7" s="301"/>
      <c r="I7" s="301"/>
      <c r="J7" s="301"/>
    </row>
    <row r="8" spans="1:10" ht="15" customHeight="1">
      <c r="A8" s="98"/>
      <c r="B8" s="301"/>
      <c r="C8" s="301"/>
      <c r="D8" s="301"/>
      <c r="E8" s="301"/>
      <c r="F8" s="301"/>
      <c r="G8" s="301"/>
      <c r="H8" s="301"/>
      <c r="I8" s="301"/>
      <c r="J8" s="301"/>
    </row>
    <row r="9" spans="1:10" ht="15" customHeight="1">
      <c r="A9" s="98"/>
      <c r="B9" s="301"/>
      <c r="C9" s="301"/>
      <c r="D9" s="301"/>
      <c r="E9" s="301"/>
      <c r="F9" s="301"/>
      <c r="G9" s="301"/>
      <c r="H9" s="301"/>
      <c r="I9" s="301"/>
      <c r="J9" s="301"/>
    </row>
    <row r="10" spans="1:10" ht="15" customHeight="1">
      <c r="A10" s="98"/>
      <c r="B10" s="301"/>
      <c r="C10" s="301"/>
      <c r="D10" s="301"/>
      <c r="E10" s="301"/>
      <c r="F10" s="301"/>
      <c r="G10" s="301"/>
      <c r="H10" s="301"/>
      <c r="I10" s="301"/>
      <c r="J10" s="301"/>
    </row>
    <row r="11" spans="1:10" ht="15" customHeight="1">
      <c r="A11" s="98"/>
      <c r="B11" s="301"/>
      <c r="C11" s="301"/>
      <c r="D11" s="301"/>
      <c r="E11" s="301"/>
      <c r="F11" s="301"/>
      <c r="G11" s="301"/>
      <c r="H11" s="301"/>
      <c r="I11" s="301"/>
      <c r="J11" s="301"/>
    </row>
    <row r="12" spans="1:10" ht="15" customHeight="1">
      <c r="A12" s="98"/>
      <c r="B12" s="301"/>
      <c r="C12" s="301"/>
      <c r="D12" s="301"/>
      <c r="E12" s="301"/>
      <c r="F12" s="301"/>
      <c r="G12" s="301"/>
      <c r="H12" s="301"/>
      <c r="I12" s="301"/>
      <c r="J12" s="301"/>
    </row>
    <row r="13" spans="1:10" ht="15" customHeight="1">
      <c r="A13" s="98"/>
      <c r="B13" s="301"/>
      <c r="C13" s="301"/>
      <c r="D13" s="301"/>
      <c r="E13" s="301"/>
      <c r="F13" s="301"/>
      <c r="G13" s="301"/>
      <c r="H13" s="301"/>
      <c r="I13" s="301"/>
      <c r="J13" s="301"/>
    </row>
    <row r="14" spans="1:10" ht="15" customHeight="1">
      <c r="A14" s="98"/>
      <c r="B14" s="301"/>
      <c r="C14" s="301"/>
      <c r="D14" s="301"/>
      <c r="E14" s="301"/>
      <c r="F14" s="301"/>
      <c r="G14" s="301"/>
      <c r="H14" s="301"/>
      <c r="I14" s="301"/>
      <c r="J14" s="301"/>
    </row>
    <row r="15" spans="1:10" ht="15" customHeight="1">
      <c r="A15" s="98"/>
      <c r="B15" s="208" t="s">
        <v>246</v>
      </c>
      <c r="C15" s="209"/>
      <c r="D15" s="209"/>
      <c r="E15" s="209"/>
      <c r="F15" s="209"/>
      <c r="G15" s="209"/>
      <c r="H15" s="209"/>
      <c r="I15" s="209"/>
      <c r="J15" s="209"/>
    </row>
    <row r="16" spans="1:10" ht="15" customHeight="1">
      <c r="A16" s="98"/>
      <c r="B16" s="98"/>
      <c r="C16" s="98"/>
      <c r="D16" s="98"/>
      <c r="E16" s="98"/>
      <c r="F16" s="98"/>
      <c r="G16" s="98"/>
      <c r="H16" s="98"/>
      <c r="I16" s="98"/>
      <c r="J16" s="90"/>
    </row>
    <row r="17" spans="1:10" ht="15" customHeight="1">
      <c r="A17" s="200" t="s">
        <v>61</v>
      </c>
      <c r="B17" s="207" t="s">
        <v>70</v>
      </c>
      <c r="C17" s="98"/>
      <c r="D17" s="98"/>
      <c r="E17" s="98"/>
      <c r="F17" s="98"/>
      <c r="G17" s="98"/>
      <c r="H17" s="98"/>
      <c r="I17" s="98"/>
      <c r="J17" s="90"/>
    </row>
    <row r="18" spans="1:10" ht="15" customHeight="1">
      <c r="A18" s="200"/>
      <c r="B18" s="207"/>
      <c r="C18" s="98"/>
      <c r="D18" s="98"/>
      <c r="E18" s="98"/>
      <c r="F18" s="98"/>
      <c r="G18" s="98"/>
      <c r="H18" s="98"/>
      <c r="I18" s="98"/>
      <c r="J18" s="90"/>
    </row>
    <row r="19" spans="1:10" ht="15" customHeight="1">
      <c r="A19" s="98"/>
      <c r="B19" s="301" t="s">
        <v>254</v>
      </c>
      <c r="C19" s="301"/>
      <c r="D19" s="301"/>
      <c r="E19" s="301"/>
      <c r="F19" s="301"/>
      <c r="G19" s="301"/>
      <c r="H19" s="301"/>
      <c r="I19" s="301"/>
      <c r="J19" s="301"/>
    </row>
    <row r="20" spans="1:10" ht="15" customHeight="1">
      <c r="A20" s="98"/>
      <c r="B20" s="301"/>
      <c r="C20" s="301"/>
      <c r="D20" s="301"/>
      <c r="E20" s="301"/>
      <c r="F20" s="301"/>
      <c r="G20" s="301"/>
      <c r="H20" s="301"/>
      <c r="I20" s="301"/>
      <c r="J20" s="301"/>
    </row>
    <row r="21" spans="1:10" ht="15" customHeight="1">
      <c r="A21" s="98"/>
      <c r="B21" s="301"/>
      <c r="C21" s="301"/>
      <c r="D21" s="301"/>
      <c r="E21" s="301"/>
      <c r="F21" s="301"/>
      <c r="G21" s="301"/>
      <c r="H21" s="301"/>
      <c r="I21" s="301"/>
      <c r="J21" s="301"/>
    </row>
    <row r="22" spans="1:10" ht="15" customHeight="1">
      <c r="A22" s="98"/>
      <c r="B22" s="301"/>
      <c r="C22" s="301"/>
      <c r="D22" s="301"/>
      <c r="E22" s="301"/>
      <c r="F22" s="301"/>
      <c r="G22" s="301"/>
      <c r="H22" s="301"/>
      <c r="I22" s="301"/>
      <c r="J22" s="301"/>
    </row>
    <row r="23" spans="1:10" ht="15" customHeight="1">
      <c r="A23" s="98"/>
      <c r="B23" s="301"/>
      <c r="C23" s="301"/>
      <c r="D23" s="301"/>
      <c r="E23" s="301"/>
      <c r="F23" s="301"/>
      <c r="G23" s="301"/>
      <c r="H23" s="301"/>
      <c r="I23" s="301"/>
      <c r="J23" s="301"/>
    </row>
    <row r="24" spans="1:10" ht="15" customHeight="1">
      <c r="A24" s="98"/>
      <c r="B24" s="301"/>
      <c r="C24" s="301"/>
      <c r="D24" s="301"/>
      <c r="E24" s="301"/>
      <c r="F24" s="301"/>
      <c r="G24" s="301"/>
      <c r="H24" s="301"/>
      <c r="I24" s="301"/>
      <c r="J24" s="301"/>
    </row>
    <row r="25" spans="1:10" ht="15" customHeight="1">
      <c r="A25" s="98"/>
      <c r="B25" s="301"/>
      <c r="C25" s="301"/>
      <c r="D25" s="301"/>
      <c r="E25" s="301"/>
      <c r="F25" s="301"/>
      <c r="G25" s="301"/>
      <c r="H25" s="301"/>
      <c r="I25" s="301"/>
      <c r="J25" s="301"/>
    </row>
    <row r="26" spans="1:10" ht="15" customHeight="1">
      <c r="A26" s="98"/>
      <c r="B26" s="301"/>
      <c r="C26" s="301"/>
      <c r="D26" s="301"/>
      <c r="E26" s="301"/>
      <c r="F26" s="301"/>
      <c r="G26" s="301"/>
      <c r="H26" s="301"/>
      <c r="I26" s="301"/>
      <c r="J26" s="301"/>
    </row>
    <row r="27" spans="1:10" ht="15" customHeight="1">
      <c r="A27" s="98"/>
      <c r="B27" s="301"/>
      <c r="C27" s="301"/>
      <c r="D27" s="301"/>
      <c r="E27" s="301"/>
      <c r="F27" s="301"/>
      <c r="G27" s="301"/>
      <c r="H27" s="301"/>
      <c r="I27" s="301"/>
      <c r="J27" s="301"/>
    </row>
    <row r="28" spans="1:10" ht="15" customHeight="1">
      <c r="A28" s="206" t="s">
        <v>62</v>
      </c>
      <c r="B28" s="302" t="s">
        <v>179</v>
      </c>
      <c r="C28" s="302"/>
      <c r="D28" s="302"/>
      <c r="E28" s="302"/>
      <c r="F28" s="302"/>
      <c r="G28" s="302"/>
      <c r="H28" s="210"/>
      <c r="I28" s="210"/>
      <c r="J28" s="209"/>
    </row>
    <row r="29" spans="1:10" ht="15" customHeight="1">
      <c r="A29" s="98"/>
      <c r="B29" s="210"/>
      <c r="C29" s="210"/>
      <c r="D29" s="210"/>
      <c r="E29" s="210"/>
      <c r="F29" s="210"/>
      <c r="G29" s="210"/>
      <c r="H29" s="210"/>
      <c r="I29" s="210"/>
      <c r="J29" s="209"/>
    </row>
    <row r="30" spans="1:10" ht="15" customHeight="1">
      <c r="A30" s="98"/>
      <c r="B30" s="301" t="s">
        <v>218</v>
      </c>
      <c r="C30" s="301"/>
      <c r="D30" s="301"/>
      <c r="E30" s="301"/>
      <c r="F30" s="301"/>
      <c r="G30" s="301"/>
      <c r="H30" s="301"/>
      <c r="I30" s="301"/>
      <c r="J30" s="301"/>
    </row>
    <row r="31" spans="1:10" ht="15" customHeight="1">
      <c r="A31" s="98"/>
      <c r="B31" s="301"/>
      <c r="C31" s="301"/>
      <c r="D31" s="301"/>
      <c r="E31" s="301"/>
      <c r="F31" s="301"/>
      <c r="G31" s="301"/>
      <c r="H31" s="301"/>
      <c r="I31" s="301"/>
      <c r="J31" s="301"/>
    </row>
    <row r="32" spans="1:10" ht="15" customHeight="1">
      <c r="A32" s="98"/>
      <c r="B32" s="301"/>
      <c r="C32" s="301"/>
      <c r="D32" s="301"/>
      <c r="E32" s="301"/>
      <c r="F32" s="301"/>
      <c r="G32" s="301"/>
      <c r="H32" s="301"/>
      <c r="I32" s="301"/>
      <c r="J32" s="301"/>
    </row>
    <row r="33" spans="1:10" ht="15" customHeight="1">
      <c r="A33" s="98"/>
      <c r="B33" s="301"/>
      <c r="C33" s="301"/>
      <c r="D33" s="301"/>
      <c r="E33" s="301"/>
      <c r="F33" s="301"/>
      <c r="G33" s="301"/>
      <c r="H33" s="301"/>
      <c r="I33" s="301"/>
      <c r="J33" s="301"/>
    </row>
    <row r="34" spans="1:10" ht="15" customHeight="1">
      <c r="A34" s="98"/>
      <c r="B34" s="301"/>
      <c r="C34" s="301"/>
      <c r="D34" s="301"/>
      <c r="E34" s="301"/>
      <c r="F34" s="301"/>
      <c r="G34" s="301"/>
      <c r="H34" s="301"/>
      <c r="I34" s="301"/>
      <c r="J34" s="301"/>
    </row>
    <row r="35" spans="1:10" ht="15" customHeight="1">
      <c r="A35" s="98"/>
      <c r="B35" s="301"/>
      <c r="C35" s="301"/>
      <c r="D35" s="301"/>
      <c r="E35" s="301"/>
      <c r="F35" s="301"/>
      <c r="G35" s="301"/>
      <c r="H35" s="301"/>
      <c r="I35" s="301"/>
      <c r="J35" s="301"/>
    </row>
    <row r="36" spans="1:10" ht="15" customHeight="1">
      <c r="A36" s="98"/>
      <c r="B36" s="301"/>
      <c r="C36" s="301"/>
      <c r="D36" s="301"/>
      <c r="E36" s="301"/>
      <c r="F36" s="301"/>
      <c r="G36" s="301"/>
      <c r="H36" s="301"/>
      <c r="I36" s="301"/>
      <c r="J36" s="301"/>
    </row>
    <row r="37" spans="1:10" ht="15" customHeight="1">
      <c r="A37" s="98"/>
      <c r="B37" s="301"/>
      <c r="C37" s="301"/>
      <c r="D37" s="301"/>
      <c r="E37" s="301"/>
      <c r="F37" s="301"/>
      <c r="G37" s="301"/>
      <c r="H37" s="301"/>
      <c r="I37" s="301"/>
      <c r="J37" s="301"/>
    </row>
    <row r="38" spans="1:10" ht="15" customHeight="1">
      <c r="A38" s="98"/>
      <c r="B38" s="209"/>
      <c r="C38" s="209"/>
      <c r="D38" s="209"/>
      <c r="E38" s="209"/>
      <c r="F38" s="209"/>
      <c r="G38" s="209"/>
      <c r="H38" s="209"/>
      <c r="I38" s="209"/>
      <c r="J38" s="209"/>
    </row>
    <row r="39" spans="1:10" ht="15" customHeight="1">
      <c r="A39" s="206" t="s">
        <v>107</v>
      </c>
      <c r="B39" s="207" t="s">
        <v>144</v>
      </c>
      <c r="C39" s="98"/>
      <c r="D39" s="98"/>
      <c r="E39" s="98"/>
      <c r="F39" s="98"/>
      <c r="G39" s="98"/>
      <c r="H39" s="98"/>
      <c r="I39" s="98"/>
      <c r="J39" s="90"/>
    </row>
    <row r="40" spans="1:10" ht="15" customHeight="1">
      <c r="A40" s="98"/>
      <c r="B40" s="98"/>
      <c r="C40" s="98"/>
      <c r="D40" s="98"/>
      <c r="E40" s="98"/>
      <c r="F40" s="98"/>
      <c r="G40" s="98"/>
      <c r="H40" s="98"/>
      <c r="I40" s="98"/>
      <c r="J40" s="90"/>
    </row>
    <row r="41" spans="1:10" ht="15" customHeight="1">
      <c r="A41" s="98"/>
      <c r="B41" s="300" t="s">
        <v>129</v>
      </c>
      <c r="C41" s="300"/>
      <c r="D41" s="300"/>
      <c r="E41" s="300"/>
      <c r="F41" s="300"/>
      <c r="G41" s="300"/>
      <c r="H41" s="300"/>
      <c r="I41" s="300"/>
      <c r="J41" s="300"/>
    </row>
    <row r="42" spans="1:10" ht="15" customHeight="1">
      <c r="A42" s="98"/>
      <c r="B42" s="300"/>
      <c r="C42" s="300"/>
      <c r="D42" s="300"/>
      <c r="E42" s="300"/>
      <c r="F42" s="300"/>
      <c r="G42" s="300"/>
      <c r="H42" s="300"/>
      <c r="I42" s="300"/>
      <c r="J42" s="300"/>
    </row>
    <row r="43" spans="1:10" ht="15" customHeight="1">
      <c r="A43" s="98"/>
      <c r="B43" s="300"/>
      <c r="C43" s="300"/>
      <c r="D43" s="300"/>
      <c r="E43" s="300"/>
      <c r="F43" s="300"/>
      <c r="G43" s="300"/>
      <c r="H43" s="300"/>
      <c r="I43" s="300"/>
      <c r="J43" s="300"/>
    </row>
    <row r="44" spans="1:10" ht="15" customHeight="1">
      <c r="A44" s="98"/>
      <c r="B44" s="211"/>
      <c r="C44" s="211"/>
      <c r="D44" s="211"/>
      <c r="E44" s="211"/>
      <c r="F44" s="211"/>
      <c r="G44" s="211"/>
      <c r="H44" s="211"/>
      <c r="I44" s="211"/>
      <c r="J44" s="211"/>
    </row>
    <row r="45" spans="1:10" ht="15" customHeight="1">
      <c r="A45" s="206" t="s">
        <v>108</v>
      </c>
      <c r="B45" s="207" t="s">
        <v>63</v>
      </c>
      <c r="C45" s="98"/>
      <c r="D45" s="98"/>
      <c r="E45" s="98"/>
      <c r="F45" s="98"/>
      <c r="G45" s="98"/>
      <c r="H45" s="98"/>
      <c r="I45" s="98"/>
      <c r="J45" s="90"/>
    </row>
    <row r="46" spans="1:10" ht="15" customHeight="1">
      <c r="A46" s="98"/>
      <c r="B46" s="98"/>
      <c r="C46" s="98"/>
      <c r="D46" s="98"/>
      <c r="E46" s="98"/>
      <c r="F46" s="98"/>
      <c r="G46" s="98"/>
      <c r="H46" s="98"/>
      <c r="I46" s="98"/>
      <c r="J46" s="90"/>
    </row>
    <row r="47" spans="1:10" ht="15" customHeight="1">
      <c r="A47" s="98"/>
      <c r="B47" s="301" t="s">
        <v>247</v>
      </c>
      <c r="C47" s="301"/>
      <c r="D47" s="301"/>
      <c r="E47" s="301"/>
      <c r="F47" s="301"/>
      <c r="G47" s="301"/>
      <c r="H47" s="301"/>
      <c r="I47" s="301"/>
      <c r="J47" s="301"/>
    </row>
    <row r="48" spans="1:10" ht="15" customHeight="1">
      <c r="A48" s="98"/>
      <c r="B48" s="301"/>
      <c r="C48" s="301"/>
      <c r="D48" s="301"/>
      <c r="E48" s="301"/>
      <c r="F48" s="301"/>
      <c r="G48" s="301"/>
      <c r="H48" s="301"/>
      <c r="I48" s="301"/>
      <c r="J48" s="301"/>
    </row>
    <row r="49" spans="1:10" ht="15" customHeight="1">
      <c r="A49" s="98"/>
      <c r="B49" s="301"/>
      <c r="C49" s="301"/>
      <c r="D49" s="301"/>
      <c r="E49" s="301"/>
      <c r="F49" s="301"/>
      <c r="G49" s="301"/>
      <c r="H49" s="301"/>
      <c r="I49" s="301"/>
      <c r="J49" s="301"/>
    </row>
    <row r="50" spans="1:10" ht="15" customHeight="1">
      <c r="A50" s="98"/>
      <c r="B50" s="301"/>
      <c r="C50" s="301"/>
      <c r="D50" s="301"/>
      <c r="E50" s="301"/>
      <c r="F50" s="301"/>
      <c r="G50" s="301"/>
      <c r="H50" s="301"/>
      <c r="I50" s="301"/>
      <c r="J50" s="301"/>
    </row>
  </sheetData>
  <sheetProtection/>
  <mergeCells count="6">
    <mergeCell ref="B41:J43"/>
    <mergeCell ref="B47:J50"/>
    <mergeCell ref="B7:J14"/>
    <mergeCell ref="B19:J27"/>
    <mergeCell ref="B28:G28"/>
    <mergeCell ref="B30:J37"/>
  </mergeCells>
  <printOptions horizontalCentered="1"/>
  <pageMargins left="0.75" right="0.75" top="1" bottom="1" header="0.5" footer="0.5"/>
  <pageSetup fitToHeight="1" fitToWidth="1" horizontalDpi="600" verticalDpi="600" orientation="portrait" scale="88" r:id="rId1"/>
</worksheet>
</file>

<file path=xl/worksheets/sheet6.xml><?xml version="1.0" encoding="utf-8"?>
<worksheet xmlns="http://schemas.openxmlformats.org/spreadsheetml/2006/main" xmlns:r="http://schemas.openxmlformats.org/officeDocument/2006/relationships">
  <sheetPr>
    <pageSetUpPr fitToPage="1"/>
  </sheetPr>
  <dimension ref="A1:N122"/>
  <sheetViews>
    <sheetView showGridLines="0" view="pageBreakPreview" zoomScaleSheetLayoutView="100" zoomScalePageLayoutView="0" workbookViewId="0" topLeftCell="C93">
      <selection activeCell="G104" sqref="G104"/>
    </sheetView>
  </sheetViews>
  <sheetFormatPr defaultColWidth="9.140625" defaultRowHeight="12.75"/>
  <cols>
    <col min="1" max="1" width="5.8515625" style="98" customWidth="1"/>
    <col min="2" max="2" width="13.421875" style="98" customWidth="1"/>
    <col min="3" max="3" width="12.421875" style="98" customWidth="1"/>
    <col min="4" max="4" width="13.28125" style="98" customWidth="1"/>
    <col min="5" max="5" width="8.421875" style="98" customWidth="1"/>
    <col min="6" max="6" width="11.00390625" style="98" bestFit="1" customWidth="1"/>
    <col min="7" max="7" width="14.28125" style="98" bestFit="1" customWidth="1"/>
    <col min="8" max="8" width="9.8515625" style="98" bestFit="1" customWidth="1"/>
    <col min="9" max="9" width="13.8515625" style="98" bestFit="1" customWidth="1"/>
    <col min="10" max="10" width="10.57421875" style="98" bestFit="1" customWidth="1"/>
    <col min="11" max="11" width="15.00390625" style="90" bestFit="1" customWidth="1"/>
    <col min="12" max="12" width="14.28125" style="98" bestFit="1" customWidth="1"/>
    <col min="13" max="16384" width="9.140625" style="98" customWidth="1"/>
  </cols>
  <sheetData>
    <row r="1" spans="1:14" ht="15.75">
      <c r="A1" s="206" t="s">
        <v>139</v>
      </c>
      <c r="B1" s="212" t="s">
        <v>118</v>
      </c>
      <c r="C1" s="213"/>
      <c r="D1" s="213"/>
      <c r="E1" s="213"/>
      <c r="F1" s="213"/>
      <c r="G1" s="213"/>
      <c r="H1" s="213"/>
      <c r="I1" s="214"/>
      <c r="J1" s="214"/>
      <c r="K1" s="214"/>
      <c r="L1" s="214"/>
      <c r="M1" s="215"/>
      <c r="N1" s="214"/>
    </row>
    <row r="2" spans="1:14" ht="7.5" customHeight="1">
      <c r="A2" s="206"/>
      <c r="B2" s="216"/>
      <c r="C2" s="213"/>
      <c r="D2" s="213"/>
      <c r="E2" s="213"/>
      <c r="F2" s="213"/>
      <c r="G2" s="213"/>
      <c r="H2" s="213"/>
      <c r="I2" s="214"/>
      <c r="J2" s="214"/>
      <c r="K2" s="214"/>
      <c r="L2" s="214"/>
      <c r="M2" s="215"/>
      <c r="N2" s="214"/>
    </row>
    <row r="3" spans="1:14" ht="15.75">
      <c r="A3" s="200">
        <v>6.1</v>
      </c>
      <c r="B3" s="216" t="s">
        <v>153</v>
      </c>
      <c r="C3" s="213"/>
      <c r="D3" s="213"/>
      <c r="E3" s="213"/>
      <c r="F3" s="213"/>
      <c r="G3" s="213"/>
      <c r="H3" s="213"/>
      <c r="I3" s="214"/>
      <c r="J3" s="214"/>
      <c r="K3" s="214"/>
      <c r="L3" s="214"/>
      <c r="M3" s="215"/>
      <c r="N3" s="214"/>
    </row>
    <row r="4" spans="1:14" ht="15.75">
      <c r="A4" s="206"/>
      <c r="B4" s="216"/>
      <c r="C4" s="213"/>
      <c r="D4" s="213"/>
      <c r="E4" s="213"/>
      <c r="F4" s="309" t="s">
        <v>242</v>
      </c>
      <c r="G4" s="309"/>
      <c r="H4" s="309"/>
      <c r="I4" s="309" t="s">
        <v>241</v>
      </c>
      <c r="J4" s="309"/>
      <c r="K4" s="309"/>
      <c r="L4" s="214"/>
      <c r="M4" s="215"/>
      <c r="N4" s="214"/>
    </row>
    <row r="5" spans="1:14" ht="15.75">
      <c r="A5" s="206"/>
      <c r="B5" s="216"/>
      <c r="C5" s="213"/>
      <c r="D5" s="213"/>
      <c r="E5" s="213"/>
      <c r="F5" s="217" t="s">
        <v>154</v>
      </c>
      <c r="G5" s="217" t="s">
        <v>155</v>
      </c>
      <c r="H5" s="217" t="s">
        <v>1</v>
      </c>
      <c r="I5" s="217" t="s">
        <v>154</v>
      </c>
      <c r="J5" s="217" t="s">
        <v>155</v>
      </c>
      <c r="K5" s="217" t="s">
        <v>1</v>
      </c>
      <c r="L5" s="214"/>
      <c r="M5" s="215"/>
      <c r="N5" s="214"/>
    </row>
    <row r="6" spans="1:14" ht="15.75">
      <c r="A6" s="206"/>
      <c r="B6" s="216"/>
      <c r="C6" s="213"/>
      <c r="D6" s="213"/>
      <c r="E6" s="213"/>
      <c r="F6" s="218" t="s">
        <v>157</v>
      </c>
      <c r="G6" s="218" t="s">
        <v>156</v>
      </c>
      <c r="H6" s="218"/>
      <c r="I6" s="218" t="s">
        <v>157</v>
      </c>
      <c r="J6" s="218" t="s">
        <v>156</v>
      </c>
      <c r="K6" s="218"/>
      <c r="L6" s="214"/>
      <c r="M6" s="215"/>
      <c r="N6" s="214"/>
    </row>
    <row r="7" spans="1:14" ht="15.75">
      <c r="A7" s="206"/>
      <c r="B7" s="216"/>
      <c r="C7" s="213"/>
      <c r="D7" s="213"/>
      <c r="E7" s="213"/>
      <c r="F7" s="310" t="s">
        <v>159</v>
      </c>
      <c r="G7" s="310"/>
      <c r="H7" s="310"/>
      <c r="I7" s="310"/>
      <c r="J7" s="310"/>
      <c r="K7" s="310"/>
      <c r="L7" s="214"/>
      <c r="M7" s="215"/>
      <c r="N7" s="214"/>
    </row>
    <row r="8" spans="1:14" ht="15.75">
      <c r="A8" s="213"/>
      <c r="B8" s="219" t="s">
        <v>119</v>
      </c>
      <c r="C8" s="213"/>
      <c r="D8" s="213"/>
      <c r="E8" s="213"/>
      <c r="F8" s="213"/>
      <c r="G8" s="213"/>
      <c r="H8" s="213"/>
      <c r="I8" s="220"/>
      <c r="J8" s="214"/>
      <c r="K8" s="214"/>
      <c r="L8" s="214"/>
      <c r="M8" s="215"/>
      <c r="N8" s="214"/>
    </row>
    <row r="9" spans="1:14" ht="15.75">
      <c r="A9" s="213"/>
      <c r="B9" s="44" t="s">
        <v>207</v>
      </c>
      <c r="C9" s="216"/>
      <c r="D9" s="216"/>
      <c r="E9" s="213"/>
      <c r="F9" s="221">
        <v>10000</v>
      </c>
      <c r="G9" s="222">
        <v>0</v>
      </c>
      <c r="H9" s="232">
        <f aca="true" t="shared" si="0" ref="H9:H26">+F9+G9</f>
        <v>10000</v>
      </c>
      <c r="I9" s="221">
        <v>10000</v>
      </c>
      <c r="J9" s="223">
        <v>0</v>
      </c>
      <c r="K9" s="224">
        <f>+I9+J9</f>
        <v>10000</v>
      </c>
      <c r="L9" s="214"/>
      <c r="M9" s="215"/>
      <c r="N9" s="214"/>
    </row>
    <row r="10" spans="1:14" ht="15.75">
      <c r="A10" s="213"/>
      <c r="B10" s="44" t="s">
        <v>208</v>
      </c>
      <c r="C10" s="216"/>
      <c r="D10" s="216"/>
      <c r="E10" s="213"/>
      <c r="F10" s="225">
        <v>0</v>
      </c>
      <c r="G10" s="216">
        <v>0</v>
      </c>
      <c r="H10" s="233">
        <f t="shared" si="0"/>
        <v>0</v>
      </c>
      <c r="I10" s="225">
        <v>0</v>
      </c>
      <c r="J10" s="226">
        <v>0</v>
      </c>
      <c r="K10" s="227">
        <f>+I10+J10</f>
        <v>0</v>
      </c>
      <c r="L10" s="214"/>
      <c r="M10" s="215"/>
      <c r="N10" s="214"/>
    </row>
    <row r="11" spans="1:14" ht="15" customHeight="1">
      <c r="A11" s="213"/>
      <c r="B11" s="44" t="s">
        <v>209</v>
      </c>
      <c r="C11" s="216"/>
      <c r="D11" s="216"/>
      <c r="E11" s="216"/>
      <c r="F11" s="225">
        <v>25000</v>
      </c>
      <c r="G11" s="216">
        <v>0</v>
      </c>
      <c r="H11" s="233">
        <f t="shared" si="0"/>
        <v>25000</v>
      </c>
      <c r="I11" s="225">
        <v>25000</v>
      </c>
      <c r="J11" s="226">
        <v>0</v>
      </c>
      <c r="K11" s="227">
        <f aca="true" t="shared" si="1" ref="K11:K25">+I11+J11</f>
        <v>25000</v>
      </c>
      <c r="L11" s="214"/>
      <c r="M11" s="215"/>
      <c r="N11" s="214"/>
    </row>
    <row r="12" spans="1:14" ht="15.75">
      <c r="A12" s="213"/>
      <c r="B12" s="44" t="s">
        <v>191</v>
      </c>
      <c r="C12" s="216"/>
      <c r="D12" s="216"/>
      <c r="E12" s="216"/>
      <c r="F12" s="225">
        <v>0</v>
      </c>
      <c r="G12" s="216">
        <v>0</v>
      </c>
      <c r="H12" s="233">
        <f t="shared" si="0"/>
        <v>0</v>
      </c>
      <c r="I12" s="225">
        <v>0</v>
      </c>
      <c r="J12" s="226">
        <v>0</v>
      </c>
      <c r="K12" s="227">
        <f t="shared" si="1"/>
        <v>0</v>
      </c>
      <c r="L12" s="214"/>
      <c r="M12" s="215"/>
      <c r="N12" s="214"/>
    </row>
    <row r="13" spans="1:14" ht="15.75">
      <c r="A13" s="213"/>
      <c r="B13" s="44" t="s">
        <v>210</v>
      </c>
      <c r="C13" s="216"/>
      <c r="D13" s="216"/>
      <c r="E13" s="216"/>
      <c r="F13" s="225">
        <v>15000</v>
      </c>
      <c r="G13" s="216">
        <v>0</v>
      </c>
      <c r="H13" s="233">
        <f t="shared" si="0"/>
        <v>15000</v>
      </c>
      <c r="I13" s="225">
        <v>15000</v>
      </c>
      <c r="J13" s="226">
        <v>0</v>
      </c>
      <c r="K13" s="227">
        <f t="shared" si="1"/>
        <v>15000</v>
      </c>
      <c r="L13" s="214"/>
      <c r="M13" s="215"/>
      <c r="N13" s="214"/>
    </row>
    <row r="14" spans="1:14" ht="15.75">
      <c r="A14" s="213"/>
      <c r="B14" s="44" t="s">
        <v>211</v>
      </c>
      <c r="C14" s="216"/>
      <c r="D14" s="216"/>
      <c r="E14" s="216"/>
      <c r="F14" s="225">
        <v>10000</v>
      </c>
      <c r="G14" s="216">
        <v>0</v>
      </c>
      <c r="H14" s="233">
        <f t="shared" si="0"/>
        <v>10000</v>
      </c>
      <c r="I14" s="225">
        <v>10000</v>
      </c>
      <c r="J14" s="226">
        <v>0</v>
      </c>
      <c r="K14" s="227">
        <f t="shared" si="1"/>
        <v>10000</v>
      </c>
      <c r="L14" s="214"/>
      <c r="M14" s="215"/>
      <c r="N14" s="214"/>
    </row>
    <row r="15" spans="1:14" ht="15.75">
      <c r="A15" s="213"/>
      <c r="B15" s="44" t="s">
        <v>212</v>
      </c>
      <c r="C15" s="216"/>
      <c r="D15" s="216"/>
      <c r="E15" s="216"/>
      <c r="F15" s="225">
        <v>10000</v>
      </c>
      <c r="G15" s="216">
        <v>0</v>
      </c>
      <c r="H15" s="233">
        <f t="shared" si="0"/>
        <v>10000</v>
      </c>
      <c r="I15" s="225">
        <v>10000</v>
      </c>
      <c r="J15" s="226">
        <v>0</v>
      </c>
      <c r="K15" s="227">
        <f t="shared" si="1"/>
        <v>10000</v>
      </c>
      <c r="L15" s="214"/>
      <c r="M15" s="215"/>
      <c r="N15" s="214"/>
    </row>
    <row r="16" spans="1:14" ht="15.75">
      <c r="A16" s="213"/>
      <c r="B16" s="44" t="s">
        <v>213</v>
      </c>
      <c r="C16" s="216"/>
      <c r="D16" s="216"/>
      <c r="E16" s="216"/>
      <c r="F16" s="225">
        <v>0</v>
      </c>
      <c r="G16" s="216">
        <v>0</v>
      </c>
      <c r="H16" s="233">
        <f t="shared" si="0"/>
        <v>0</v>
      </c>
      <c r="I16" s="225">
        <v>0</v>
      </c>
      <c r="J16" s="226">
        <v>0</v>
      </c>
      <c r="K16" s="227">
        <f t="shared" si="1"/>
        <v>0</v>
      </c>
      <c r="L16" s="214"/>
      <c r="M16" s="215"/>
      <c r="N16" s="214"/>
    </row>
    <row r="17" spans="1:14" ht="15.75">
      <c r="A17" s="213"/>
      <c r="B17" s="44" t="s">
        <v>233</v>
      </c>
      <c r="C17" s="216"/>
      <c r="D17" s="216"/>
      <c r="E17" s="216"/>
      <c r="F17" s="225">
        <v>35000</v>
      </c>
      <c r="G17" s="216">
        <v>0</v>
      </c>
      <c r="H17" s="233">
        <f t="shared" si="0"/>
        <v>35000</v>
      </c>
      <c r="I17" s="225">
        <v>10000</v>
      </c>
      <c r="J17" s="226">
        <v>0</v>
      </c>
      <c r="K17" s="227">
        <f t="shared" si="1"/>
        <v>10000</v>
      </c>
      <c r="L17" s="214"/>
      <c r="M17" s="215"/>
      <c r="N17" s="214"/>
    </row>
    <row r="18" spans="1:14" ht="15.75">
      <c r="A18" s="213"/>
      <c r="B18" s="44" t="s">
        <v>234</v>
      </c>
      <c r="C18" s="216"/>
      <c r="D18" s="216"/>
      <c r="E18" s="216"/>
      <c r="F18" s="225">
        <v>0</v>
      </c>
      <c r="G18" s="216">
        <v>0</v>
      </c>
      <c r="H18" s="233">
        <f t="shared" si="0"/>
        <v>0</v>
      </c>
      <c r="I18" s="225">
        <v>0</v>
      </c>
      <c r="J18" s="226">
        <v>0</v>
      </c>
      <c r="K18" s="227">
        <f t="shared" si="1"/>
        <v>0</v>
      </c>
      <c r="L18" s="214"/>
      <c r="M18" s="215"/>
      <c r="N18" s="214"/>
    </row>
    <row r="19" spans="1:14" ht="15.75">
      <c r="A19" s="213"/>
      <c r="B19" s="44" t="s">
        <v>235</v>
      </c>
      <c r="C19" s="216"/>
      <c r="D19" s="216"/>
      <c r="E19" s="216"/>
      <c r="F19" s="225">
        <v>0</v>
      </c>
      <c r="G19" s="216">
        <v>0</v>
      </c>
      <c r="H19" s="233">
        <f t="shared" si="0"/>
        <v>0</v>
      </c>
      <c r="I19" s="225">
        <v>0</v>
      </c>
      <c r="J19" s="226">
        <v>0</v>
      </c>
      <c r="K19" s="227">
        <f t="shared" si="1"/>
        <v>0</v>
      </c>
      <c r="L19" s="214"/>
      <c r="M19" s="215"/>
      <c r="N19" s="214"/>
    </row>
    <row r="20" spans="1:14" ht="15.75">
      <c r="A20" s="213"/>
      <c r="B20" s="44" t="s">
        <v>236</v>
      </c>
      <c r="C20" s="216"/>
      <c r="D20" s="216"/>
      <c r="E20" s="216"/>
      <c r="F20" s="225">
        <v>10000</v>
      </c>
      <c r="G20" s="216">
        <v>0</v>
      </c>
      <c r="H20" s="233">
        <f t="shared" si="0"/>
        <v>10000</v>
      </c>
      <c r="I20" s="225">
        <v>10000</v>
      </c>
      <c r="J20" s="226">
        <v>0</v>
      </c>
      <c r="K20" s="227">
        <f t="shared" si="1"/>
        <v>10000</v>
      </c>
      <c r="L20" s="214"/>
      <c r="M20" s="215"/>
      <c r="N20" s="214"/>
    </row>
    <row r="21" spans="1:14" ht="15.75">
      <c r="A21" s="213"/>
      <c r="B21" s="44" t="s">
        <v>214</v>
      </c>
      <c r="C21" s="216"/>
      <c r="D21" s="216"/>
      <c r="E21" s="216"/>
      <c r="F21" s="225">
        <v>25000</v>
      </c>
      <c r="G21" s="216">
        <v>0</v>
      </c>
      <c r="H21" s="233">
        <f t="shared" si="0"/>
        <v>25000</v>
      </c>
      <c r="I21" s="225">
        <v>25000</v>
      </c>
      <c r="J21" s="226">
        <v>0</v>
      </c>
      <c r="K21" s="227">
        <f t="shared" si="1"/>
        <v>25000</v>
      </c>
      <c r="L21" s="214"/>
      <c r="M21" s="215"/>
      <c r="N21" s="214"/>
    </row>
    <row r="22" spans="1:14" ht="15.75">
      <c r="A22" s="213"/>
      <c r="B22" s="44" t="s">
        <v>237</v>
      </c>
      <c r="C22" s="216"/>
      <c r="D22" s="216"/>
      <c r="E22" s="216"/>
      <c r="F22" s="225">
        <v>15000</v>
      </c>
      <c r="G22" s="216">
        <v>0</v>
      </c>
      <c r="H22" s="233">
        <f t="shared" si="0"/>
        <v>15000</v>
      </c>
      <c r="I22" s="225">
        <v>15000</v>
      </c>
      <c r="J22" s="226">
        <v>0</v>
      </c>
      <c r="K22" s="227">
        <f t="shared" si="1"/>
        <v>15000</v>
      </c>
      <c r="L22" s="214"/>
      <c r="M22" s="215"/>
      <c r="N22" s="214"/>
    </row>
    <row r="23" spans="1:14" ht="15.75">
      <c r="A23" s="213"/>
      <c r="B23" s="44" t="s">
        <v>238</v>
      </c>
      <c r="C23" s="216"/>
      <c r="D23" s="216"/>
      <c r="E23" s="216"/>
      <c r="F23" s="225">
        <v>30000</v>
      </c>
      <c r="G23" s="216">
        <v>0</v>
      </c>
      <c r="H23" s="233">
        <f t="shared" si="0"/>
        <v>30000</v>
      </c>
      <c r="I23" s="225">
        <v>30000</v>
      </c>
      <c r="J23" s="226">
        <v>0</v>
      </c>
      <c r="K23" s="227">
        <f t="shared" si="1"/>
        <v>30000</v>
      </c>
      <c r="L23" s="214"/>
      <c r="M23" s="215"/>
      <c r="N23" s="214"/>
    </row>
    <row r="24" spans="1:14" ht="15.75">
      <c r="A24" s="213"/>
      <c r="B24" s="44" t="s">
        <v>239</v>
      </c>
      <c r="C24" s="216"/>
      <c r="D24" s="216"/>
      <c r="E24" s="216"/>
      <c r="F24" s="225">
        <v>25000</v>
      </c>
      <c r="G24" s="216">
        <v>0</v>
      </c>
      <c r="H24" s="233">
        <f t="shared" si="0"/>
        <v>25000</v>
      </c>
      <c r="I24" s="225">
        <v>0</v>
      </c>
      <c r="J24" s="226">
        <v>0</v>
      </c>
      <c r="K24" s="227">
        <f t="shared" si="1"/>
        <v>0</v>
      </c>
      <c r="L24" s="214"/>
      <c r="M24" s="215"/>
      <c r="N24" s="214"/>
    </row>
    <row r="25" spans="1:14" ht="15.75">
      <c r="A25" s="213"/>
      <c r="B25" s="44" t="s">
        <v>240</v>
      </c>
      <c r="C25" s="216"/>
      <c r="D25" s="216"/>
      <c r="E25" s="216"/>
      <c r="F25" s="228">
        <v>25000</v>
      </c>
      <c r="G25" s="229">
        <v>0</v>
      </c>
      <c r="H25" s="234">
        <f t="shared" si="0"/>
        <v>25000</v>
      </c>
      <c r="I25" s="228">
        <v>0</v>
      </c>
      <c r="J25" s="230">
        <v>0</v>
      </c>
      <c r="K25" s="231">
        <f t="shared" si="1"/>
        <v>0</v>
      </c>
      <c r="L25" s="214"/>
      <c r="M25" s="215"/>
      <c r="N25" s="214"/>
    </row>
    <row r="26" spans="1:14" s="207" customFormat="1" ht="15.75">
      <c r="A26" s="280"/>
      <c r="B26" s="212"/>
      <c r="C26" s="212"/>
      <c r="D26" s="212"/>
      <c r="E26" s="212"/>
      <c r="F26" s="283">
        <f>SUM(F9:F25)</f>
        <v>235000</v>
      </c>
      <c r="G26" s="284">
        <v>0</v>
      </c>
      <c r="H26" s="284">
        <f t="shared" si="0"/>
        <v>235000</v>
      </c>
      <c r="I26" s="283">
        <f>SUM(I9:I25)</f>
        <v>160000</v>
      </c>
      <c r="J26" s="283">
        <f>SUM(J9:J25)</f>
        <v>0</v>
      </c>
      <c r="K26" s="283">
        <f>SUM(K9:K25)</f>
        <v>160000</v>
      </c>
      <c r="L26" s="281"/>
      <c r="M26" s="282"/>
      <c r="N26" s="281"/>
    </row>
    <row r="27" spans="1:14" ht="15.75">
      <c r="A27" s="213"/>
      <c r="B27" s="212" t="s">
        <v>123</v>
      </c>
      <c r="C27" s="216"/>
      <c r="D27" s="216"/>
      <c r="E27" s="216"/>
      <c r="F27" s="216"/>
      <c r="G27" s="216"/>
      <c r="H27" s="216"/>
      <c r="I27" s="226"/>
      <c r="J27" s="220"/>
      <c r="K27" s="226"/>
      <c r="L27" s="214"/>
      <c r="M27" s="215"/>
      <c r="N27" s="214"/>
    </row>
    <row r="28" spans="1:14" ht="15.75">
      <c r="A28" s="213"/>
      <c r="B28" s="212" t="s">
        <v>131</v>
      </c>
      <c r="C28" s="216"/>
      <c r="D28" s="216"/>
      <c r="E28" s="216"/>
      <c r="F28" s="216"/>
      <c r="G28" s="216"/>
      <c r="H28" s="216"/>
      <c r="I28" s="226"/>
      <c r="J28" s="220"/>
      <c r="K28" s="226"/>
      <c r="L28" s="214"/>
      <c r="M28" s="215"/>
      <c r="N28" s="214"/>
    </row>
    <row r="29" spans="1:14" ht="15.75">
      <c r="A29" s="213"/>
      <c r="B29" s="216" t="s">
        <v>145</v>
      </c>
      <c r="C29" s="216"/>
      <c r="D29" s="216"/>
      <c r="E29" s="216"/>
      <c r="F29" s="221">
        <v>0</v>
      </c>
      <c r="G29" s="222">
        <v>0</v>
      </c>
      <c r="H29" s="232">
        <f>+F29+G29</f>
        <v>0</v>
      </c>
      <c r="I29" s="221">
        <v>5170</v>
      </c>
      <c r="J29" s="223">
        <v>0</v>
      </c>
      <c r="K29" s="224">
        <f>+I29+J29</f>
        <v>5170</v>
      </c>
      <c r="L29" s="214"/>
      <c r="M29" s="215"/>
      <c r="N29" s="214"/>
    </row>
    <row r="30" spans="1:14" ht="15.75">
      <c r="A30" s="213"/>
      <c r="B30" s="216" t="s">
        <v>146</v>
      </c>
      <c r="C30" s="216"/>
      <c r="D30" s="216"/>
      <c r="E30" s="216"/>
      <c r="F30" s="225">
        <v>49940</v>
      </c>
      <c r="G30" s="216">
        <v>0</v>
      </c>
      <c r="H30" s="233">
        <f>+F30+G30</f>
        <v>49940</v>
      </c>
      <c r="I30" s="225">
        <v>49940</v>
      </c>
      <c r="J30" s="226">
        <v>0</v>
      </c>
      <c r="K30" s="227">
        <f>+I30+J30</f>
        <v>49940</v>
      </c>
      <c r="L30" s="214"/>
      <c r="M30" s="215"/>
      <c r="N30" s="214"/>
    </row>
    <row r="31" spans="1:14" ht="15.75">
      <c r="A31" s="213"/>
      <c r="B31" s="216" t="s">
        <v>189</v>
      </c>
      <c r="C31" s="216"/>
      <c r="D31" s="216"/>
      <c r="E31" s="216"/>
      <c r="F31" s="228">
        <v>49546</v>
      </c>
      <c r="G31" s="229">
        <v>0</v>
      </c>
      <c r="H31" s="234">
        <f>+F31+G31</f>
        <v>49546</v>
      </c>
      <c r="I31" s="228">
        <v>49545</v>
      </c>
      <c r="J31" s="230">
        <v>0</v>
      </c>
      <c r="K31" s="231">
        <f>+I31+J31</f>
        <v>49545</v>
      </c>
      <c r="L31" s="214"/>
      <c r="M31" s="215"/>
      <c r="N31" s="214"/>
    </row>
    <row r="32" spans="1:14" ht="15.75">
      <c r="A32" s="213"/>
      <c r="B32" s="216"/>
      <c r="C32" s="216"/>
      <c r="D32" s="216"/>
      <c r="E32" s="216"/>
      <c r="F32" s="226">
        <f aca="true" t="shared" si="2" ref="F32:K32">SUM(F29:F31)</f>
        <v>99486</v>
      </c>
      <c r="G32" s="226">
        <f t="shared" si="2"/>
        <v>0</v>
      </c>
      <c r="H32" s="226">
        <f t="shared" si="2"/>
        <v>99486</v>
      </c>
      <c r="I32" s="226">
        <f t="shared" si="2"/>
        <v>104655</v>
      </c>
      <c r="J32" s="226">
        <f t="shared" si="2"/>
        <v>0</v>
      </c>
      <c r="K32" s="226">
        <f t="shared" si="2"/>
        <v>104655</v>
      </c>
      <c r="L32" s="214"/>
      <c r="M32" s="215"/>
      <c r="N32" s="214"/>
    </row>
    <row r="33" spans="1:14" ht="15.75">
      <c r="A33" s="213"/>
      <c r="B33" s="216" t="s">
        <v>175</v>
      </c>
      <c r="C33" s="216"/>
      <c r="D33" s="216"/>
      <c r="E33" s="216"/>
      <c r="F33" s="223">
        <f aca="true" t="shared" si="3" ref="F33:K33">+F26+F32</f>
        <v>334486</v>
      </c>
      <c r="G33" s="223">
        <f t="shared" si="3"/>
        <v>0</v>
      </c>
      <c r="H33" s="223">
        <f t="shared" si="3"/>
        <v>334486</v>
      </c>
      <c r="I33" s="223">
        <f t="shared" si="3"/>
        <v>264655</v>
      </c>
      <c r="J33" s="223">
        <f t="shared" si="3"/>
        <v>0</v>
      </c>
      <c r="K33" s="223">
        <f t="shared" si="3"/>
        <v>264655</v>
      </c>
      <c r="L33" s="214"/>
      <c r="M33" s="215"/>
      <c r="N33" s="214"/>
    </row>
    <row r="34" spans="1:14" ht="15.75">
      <c r="A34" s="213"/>
      <c r="B34" s="216" t="s">
        <v>215</v>
      </c>
      <c r="C34" s="216"/>
      <c r="D34" s="216"/>
      <c r="E34" s="216"/>
      <c r="F34" s="230">
        <v>-49940</v>
      </c>
      <c r="G34" s="230">
        <v>0</v>
      </c>
      <c r="H34" s="234">
        <f>+F34+G34</f>
        <v>-49940</v>
      </c>
      <c r="I34" s="230">
        <v>-49940</v>
      </c>
      <c r="J34" s="230">
        <v>0</v>
      </c>
      <c r="K34" s="230">
        <f>+I34+J34</f>
        <v>-49940</v>
      </c>
      <c r="L34" s="214"/>
      <c r="M34" s="215"/>
      <c r="N34" s="214"/>
    </row>
    <row r="35" spans="1:14" ht="15.75">
      <c r="A35" s="213"/>
      <c r="B35" s="216"/>
      <c r="C35" s="216"/>
      <c r="D35" s="216"/>
      <c r="E35" s="216"/>
      <c r="F35" s="226">
        <f aca="true" t="shared" si="4" ref="F35:K35">+F33+F34</f>
        <v>284546</v>
      </c>
      <c r="G35" s="226">
        <f t="shared" si="4"/>
        <v>0</v>
      </c>
      <c r="H35" s="226">
        <f t="shared" si="4"/>
        <v>284546</v>
      </c>
      <c r="I35" s="226">
        <f t="shared" si="4"/>
        <v>214715</v>
      </c>
      <c r="J35" s="226">
        <f t="shared" si="4"/>
        <v>0</v>
      </c>
      <c r="K35" s="226">
        <f t="shared" si="4"/>
        <v>214715</v>
      </c>
      <c r="L35" s="214"/>
      <c r="M35" s="215"/>
      <c r="N35" s="214"/>
    </row>
    <row r="36" spans="1:14" ht="15.75">
      <c r="A36" s="213"/>
      <c r="B36" s="216" t="s">
        <v>195</v>
      </c>
      <c r="C36" s="216"/>
      <c r="D36" s="216"/>
      <c r="E36" s="216"/>
      <c r="F36" s="216"/>
      <c r="G36" s="216"/>
      <c r="H36" s="216"/>
      <c r="I36" s="216"/>
      <c r="J36" s="216"/>
      <c r="K36" s="216"/>
      <c r="L36" s="214"/>
      <c r="M36" s="215"/>
      <c r="N36" s="214"/>
    </row>
    <row r="37" spans="1:14" ht="15.75">
      <c r="A37" s="213"/>
      <c r="B37" s="216" t="s">
        <v>180</v>
      </c>
      <c r="C37" s="216"/>
      <c r="D37" s="216"/>
      <c r="E37" s="216"/>
      <c r="F37" s="230">
        <v>11715</v>
      </c>
      <c r="G37" s="230">
        <v>0</v>
      </c>
      <c r="H37" s="229">
        <f>+F37+G37</f>
        <v>11715</v>
      </c>
      <c r="I37" s="230">
        <v>10682</v>
      </c>
      <c r="J37" s="230">
        <v>0</v>
      </c>
      <c r="K37" s="230">
        <f>+I37+J37</f>
        <v>10682</v>
      </c>
      <c r="L37" s="214"/>
      <c r="M37" s="215"/>
      <c r="N37" s="214"/>
    </row>
    <row r="38" spans="1:14" ht="16.5" thickBot="1">
      <c r="A38" s="213"/>
      <c r="B38" s="216" t="s">
        <v>181</v>
      </c>
      <c r="C38" s="216"/>
      <c r="D38" s="216"/>
      <c r="E38" s="216"/>
      <c r="F38" s="235">
        <f aca="true" t="shared" si="5" ref="F38:K38">+F35+F37</f>
        <v>296261</v>
      </c>
      <c r="G38" s="235">
        <f t="shared" si="5"/>
        <v>0</v>
      </c>
      <c r="H38" s="235">
        <f t="shared" si="5"/>
        <v>296261</v>
      </c>
      <c r="I38" s="235">
        <f t="shared" si="5"/>
        <v>225397</v>
      </c>
      <c r="J38" s="235">
        <f t="shared" si="5"/>
        <v>0</v>
      </c>
      <c r="K38" s="235">
        <f t="shared" si="5"/>
        <v>225397</v>
      </c>
      <c r="L38" s="214"/>
      <c r="M38" s="215"/>
      <c r="N38" s="214"/>
    </row>
    <row r="39" spans="1:14" ht="5.25" customHeight="1" thickTop="1">
      <c r="A39" s="213"/>
      <c r="B39" s="216"/>
      <c r="C39" s="216"/>
      <c r="D39" s="216"/>
      <c r="E39" s="216"/>
      <c r="F39" s="213"/>
      <c r="G39" s="213"/>
      <c r="H39" s="213"/>
      <c r="I39" s="226"/>
      <c r="J39" s="214"/>
      <c r="K39" s="226"/>
      <c r="L39" s="214"/>
      <c r="M39" s="215"/>
      <c r="N39" s="214"/>
    </row>
    <row r="40" spans="1:14" ht="15.75">
      <c r="A40" s="213"/>
      <c r="B40" s="216"/>
      <c r="C40" s="216"/>
      <c r="D40" s="216"/>
      <c r="E40" s="216"/>
      <c r="F40" s="213"/>
      <c r="G40" s="213"/>
      <c r="H40" s="213"/>
      <c r="I40" s="101" t="s">
        <v>169</v>
      </c>
      <c r="J40" s="101"/>
      <c r="K40" s="101" t="s">
        <v>165</v>
      </c>
      <c r="L40" s="214"/>
      <c r="M40" s="215"/>
      <c r="N40" s="214"/>
    </row>
    <row r="41" spans="1:14" ht="15.75">
      <c r="A41" s="213"/>
      <c r="B41" s="216"/>
      <c r="C41" s="216"/>
      <c r="D41" s="216"/>
      <c r="E41" s="216"/>
      <c r="F41" s="213"/>
      <c r="G41" s="213"/>
      <c r="H41" s="213"/>
      <c r="I41" s="102">
        <v>2013</v>
      </c>
      <c r="J41" s="102"/>
      <c r="K41" s="102">
        <v>2012</v>
      </c>
      <c r="L41" s="214"/>
      <c r="M41" s="215"/>
      <c r="N41" s="214"/>
    </row>
    <row r="42" spans="1:14" ht="15.75">
      <c r="A42" s="213"/>
      <c r="B42" s="216"/>
      <c r="C42" s="216"/>
      <c r="D42" s="216"/>
      <c r="E42" s="216"/>
      <c r="F42" s="213"/>
      <c r="G42" s="213"/>
      <c r="H42" s="213"/>
      <c r="I42" s="104" t="s">
        <v>76</v>
      </c>
      <c r="J42" s="104"/>
      <c r="K42" s="104" t="s">
        <v>166</v>
      </c>
      <c r="L42" s="214"/>
      <c r="M42" s="215"/>
      <c r="N42" s="214"/>
    </row>
    <row r="43" spans="1:14" ht="15.75">
      <c r="A43" s="213"/>
      <c r="B43" s="216"/>
      <c r="C43" s="216"/>
      <c r="D43" s="216"/>
      <c r="E43" s="216"/>
      <c r="F43" s="213"/>
      <c r="G43" s="213"/>
      <c r="H43" s="213"/>
      <c r="I43" s="306" t="s">
        <v>158</v>
      </c>
      <c r="J43" s="306"/>
      <c r="K43" s="306"/>
      <c r="L43" s="214"/>
      <c r="M43" s="215"/>
      <c r="N43" s="214"/>
    </row>
    <row r="44" spans="1:14" ht="15.75">
      <c r="A44" s="206" t="s">
        <v>182</v>
      </c>
      <c r="B44" s="212" t="s">
        <v>75</v>
      </c>
      <c r="C44" s="216"/>
      <c r="D44" s="216"/>
      <c r="E44" s="216"/>
      <c r="F44" s="213"/>
      <c r="G44" s="213"/>
      <c r="H44" s="213"/>
      <c r="I44" s="214"/>
      <c r="J44" s="214"/>
      <c r="K44" s="214"/>
      <c r="L44" s="214"/>
      <c r="M44" s="215"/>
      <c r="N44" s="214"/>
    </row>
    <row r="45" spans="4:14" ht="15.75">
      <c r="D45" s="236"/>
      <c r="E45" s="237"/>
      <c r="F45" s="236"/>
      <c r="G45" s="236"/>
      <c r="H45" s="236"/>
      <c r="K45" s="237"/>
      <c r="L45" s="238"/>
      <c r="M45" s="238"/>
      <c r="N45" s="238"/>
    </row>
    <row r="46" spans="1:14" ht="15.75">
      <c r="A46" s="239"/>
      <c r="B46" s="304" t="s">
        <v>126</v>
      </c>
      <c r="C46" s="304"/>
      <c r="D46" s="304"/>
      <c r="E46" s="237"/>
      <c r="F46" s="236"/>
      <c r="G46" s="236"/>
      <c r="H46" s="236"/>
      <c r="I46" s="240"/>
      <c r="J46" s="241"/>
      <c r="K46" s="242"/>
      <c r="L46" s="238"/>
      <c r="M46" s="238"/>
      <c r="N46" s="243"/>
    </row>
    <row r="47" spans="1:14" ht="15.75">
      <c r="A47" s="239"/>
      <c r="B47" s="304" t="s">
        <v>221</v>
      </c>
      <c r="C47" s="304"/>
      <c r="D47" s="304"/>
      <c r="E47" s="237"/>
      <c r="F47" s="236"/>
      <c r="G47" s="236"/>
      <c r="H47" s="236"/>
      <c r="I47" s="244">
        <v>32047</v>
      </c>
      <c r="J47" s="241"/>
      <c r="K47" s="245">
        <v>33303</v>
      </c>
      <c r="L47" s="238"/>
      <c r="M47" s="238"/>
      <c r="N47" s="243"/>
    </row>
    <row r="48" spans="1:14" ht="15.75">
      <c r="A48" s="239"/>
      <c r="B48" s="304" t="s">
        <v>222</v>
      </c>
      <c r="C48" s="304"/>
      <c r="D48" s="304"/>
      <c r="E48" s="237"/>
      <c r="F48" s="236"/>
      <c r="G48" s="236"/>
      <c r="H48" s="236"/>
      <c r="I48" s="244">
        <v>345059</v>
      </c>
      <c r="J48" s="241"/>
      <c r="K48" s="245">
        <v>283954</v>
      </c>
      <c r="L48" s="238"/>
      <c r="M48" s="238"/>
      <c r="N48" s="243"/>
    </row>
    <row r="49" spans="1:14" ht="15.75">
      <c r="A49" s="239"/>
      <c r="B49" s="304" t="s">
        <v>223</v>
      </c>
      <c r="C49" s="304"/>
      <c r="D49" s="304"/>
      <c r="E49" s="237"/>
      <c r="F49" s="236"/>
      <c r="G49" s="236"/>
      <c r="H49" s="236"/>
      <c r="I49" s="244">
        <v>73208</v>
      </c>
      <c r="J49" s="241"/>
      <c r="K49" s="245">
        <v>109746</v>
      </c>
      <c r="L49" s="238"/>
      <c r="M49" s="238"/>
      <c r="N49" s="243"/>
    </row>
    <row r="50" spans="1:14" ht="15.75">
      <c r="A50" s="239"/>
      <c r="B50" s="304" t="s">
        <v>243</v>
      </c>
      <c r="C50" s="304"/>
      <c r="D50" s="304"/>
      <c r="E50" s="237"/>
      <c r="F50" s="236"/>
      <c r="G50" s="236"/>
      <c r="H50" s="236"/>
      <c r="I50" s="244">
        <v>23845</v>
      </c>
      <c r="J50" s="241"/>
      <c r="K50" s="245">
        <v>5000</v>
      </c>
      <c r="L50" s="238"/>
      <c r="M50" s="238"/>
      <c r="N50" s="243"/>
    </row>
    <row r="51" spans="1:14" ht="15.75">
      <c r="A51" s="239"/>
      <c r="B51" s="304" t="s">
        <v>244</v>
      </c>
      <c r="C51" s="304"/>
      <c r="D51" s="304"/>
      <c r="E51" s="237"/>
      <c r="F51" s="236"/>
      <c r="G51" s="236"/>
      <c r="H51" s="236"/>
      <c r="I51" s="244">
        <v>29294</v>
      </c>
      <c r="J51" s="241"/>
      <c r="K51" s="245">
        <v>0</v>
      </c>
      <c r="L51" s="238"/>
      <c r="M51" s="238"/>
      <c r="N51" s="243"/>
    </row>
    <row r="52" spans="1:14" ht="15.75">
      <c r="A52" s="239"/>
      <c r="B52" s="304" t="s">
        <v>124</v>
      </c>
      <c r="C52" s="304"/>
      <c r="D52" s="304"/>
      <c r="E52" s="237"/>
      <c r="F52" s="236"/>
      <c r="G52" s="236"/>
      <c r="H52" s="236"/>
      <c r="I52" s="244">
        <v>498364</v>
      </c>
      <c r="J52" s="241"/>
      <c r="K52" s="245">
        <v>510045</v>
      </c>
      <c r="L52" s="238"/>
      <c r="M52" s="238"/>
      <c r="N52" s="243"/>
    </row>
    <row r="53" spans="1:14" ht="15.75">
      <c r="A53" s="239"/>
      <c r="B53" s="304" t="s">
        <v>125</v>
      </c>
      <c r="C53" s="304"/>
      <c r="D53" s="304"/>
      <c r="E53" s="237"/>
      <c r="F53" s="236"/>
      <c r="G53" s="236"/>
      <c r="H53" s="236"/>
      <c r="I53" s="244">
        <f>45558+15343</f>
        <v>60901</v>
      </c>
      <c r="J53" s="241"/>
      <c r="K53" s="245">
        <v>57694</v>
      </c>
      <c r="L53" s="238"/>
      <c r="M53" s="238"/>
      <c r="N53" s="243"/>
    </row>
    <row r="54" spans="1:14" ht="15.75">
      <c r="A54" s="239"/>
      <c r="B54" s="304" t="s">
        <v>255</v>
      </c>
      <c r="C54" s="304"/>
      <c r="D54" s="304"/>
      <c r="E54" s="237"/>
      <c r="F54" s="236"/>
      <c r="G54" s="236"/>
      <c r="H54" s="236"/>
      <c r="I54" s="244">
        <v>84948</v>
      </c>
      <c r="J54" s="241"/>
      <c r="K54" s="245">
        <v>93504</v>
      </c>
      <c r="L54" s="238"/>
      <c r="M54" s="238"/>
      <c r="N54" s="243"/>
    </row>
    <row r="55" spans="1:14" s="285" customFormat="1" ht="15.75">
      <c r="A55" s="236"/>
      <c r="B55" s="305" t="s">
        <v>245</v>
      </c>
      <c r="C55" s="305"/>
      <c r="D55" s="305"/>
      <c r="E55" s="237"/>
      <c r="F55" s="236"/>
      <c r="G55" s="236"/>
      <c r="H55" s="236"/>
      <c r="I55" s="244">
        <v>100</v>
      </c>
      <c r="J55" s="241"/>
      <c r="K55" s="244">
        <v>0</v>
      </c>
      <c r="L55" s="238"/>
      <c r="M55" s="238"/>
      <c r="N55" s="238"/>
    </row>
    <row r="56" spans="1:14" ht="15" customHeight="1">
      <c r="A56" s="239"/>
      <c r="B56" s="304" t="s">
        <v>193</v>
      </c>
      <c r="C56" s="304"/>
      <c r="D56" s="304"/>
      <c r="E56" s="237"/>
      <c r="F56" s="236"/>
      <c r="G56" s="236"/>
      <c r="H56" s="236"/>
      <c r="I56" s="246">
        <v>28448</v>
      </c>
      <c r="J56" s="241"/>
      <c r="K56" s="245">
        <v>28660</v>
      </c>
      <c r="L56" s="238"/>
      <c r="M56" s="238"/>
      <c r="N56" s="243"/>
    </row>
    <row r="57" spans="1:13" ht="15.75">
      <c r="A57" s="239"/>
      <c r="G57" s="236"/>
      <c r="H57" s="236"/>
      <c r="I57" s="247">
        <f>SUM(I46:I56)</f>
        <v>1176214</v>
      </c>
      <c r="J57" s="241"/>
      <c r="K57" s="247">
        <f>SUM(K46:K56)</f>
        <v>1121906</v>
      </c>
      <c r="M57" s="238"/>
    </row>
    <row r="58" spans="1:13" ht="15.75">
      <c r="A58" s="239"/>
      <c r="B58" s="207" t="s">
        <v>204</v>
      </c>
      <c r="G58" s="236"/>
      <c r="H58" s="236"/>
      <c r="I58" s="248">
        <v>0</v>
      </c>
      <c r="J58" s="241"/>
      <c r="K58" s="248">
        <v>0</v>
      </c>
      <c r="M58" s="238"/>
    </row>
    <row r="59" spans="1:13" ht="15.75">
      <c r="A59" s="239"/>
      <c r="B59" s="98" t="s">
        <v>127</v>
      </c>
      <c r="G59" s="236"/>
      <c r="H59" s="236"/>
      <c r="I59" s="236">
        <f>+I57+I58</f>
        <v>1176214</v>
      </c>
      <c r="J59" s="241"/>
      <c r="K59" s="236">
        <f>+K57+K58</f>
        <v>1121906</v>
      </c>
      <c r="M59" s="238"/>
    </row>
    <row r="60" spans="1:13" ht="15.75">
      <c r="A60" s="239"/>
      <c r="B60" s="98" t="s">
        <v>192</v>
      </c>
      <c r="G60" s="236"/>
      <c r="H60" s="236"/>
      <c r="I60" s="236"/>
      <c r="J60" s="241"/>
      <c r="K60" s="236"/>
      <c r="M60" s="238"/>
    </row>
    <row r="61" spans="1:13" ht="15.75">
      <c r="A61" s="239"/>
      <c r="B61" s="98" t="s">
        <v>220</v>
      </c>
      <c r="G61" s="236"/>
      <c r="H61" s="236"/>
      <c r="I61" s="292">
        <v>-7492</v>
      </c>
      <c r="J61" s="241"/>
      <c r="K61" s="240">
        <v>-3645</v>
      </c>
      <c r="M61" s="238"/>
    </row>
    <row r="62" spans="1:13" ht="15.75">
      <c r="A62" s="239"/>
      <c r="B62" s="98" t="s">
        <v>219</v>
      </c>
      <c r="G62" s="236"/>
      <c r="H62" s="236"/>
      <c r="I62" s="246">
        <v>-18388</v>
      </c>
      <c r="J62" s="241"/>
      <c r="K62" s="246">
        <v>-16975</v>
      </c>
      <c r="M62" s="238"/>
    </row>
    <row r="63" spans="1:13" ht="15.75">
      <c r="A63" s="239"/>
      <c r="G63" s="236"/>
      <c r="H63" s="236"/>
      <c r="I63" s="236">
        <f>SUM(I61:I62)</f>
        <v>-25880</v>
      </c>
      <c r="J63" s="241"/>
      <c r="K63" s="236">
        <f>+K61+K62</f>
        <v>-20620</v>
      </c>
      <c r="M63" s="238"/>
    </row>
    <row r="64" spans="1:13" ht="15.75">
      <c r="A64" s="239"/>
      <c r="G64" s="236"/>
      <c r="H64" s="236"/>
      <c r="I64" s="236"/>
      <c r="J64" s="241"/>
      <c r="K64" s="236"/>
      <c r="M64" s="238"/>
    </row>
    <row r="65" spans="1:13" ht="16.5" thickBot="1">
      <c r="A65" s="239"/>
      <c r="B65" s="98" t="s">
        <v>128</v>
      </c>
      <c r="G65" s="236"/>
      <c r="H65" s="236"/>
      <c r="I65" s="249">
        <f>+I59+I63</f>
        <v>1150334</v>
      </c>
      <c r="J65" s="241"/>
      <c r="K65" s="249">
        <f>+K59+K63</f>
        <v>1101286</v>
      </c>
      <c r="M65" s="238"/>
    </row>
    <row r="66" spans="1:14" ht="6.75" customHeight="1" thickTop="1">
      <c r="A66" s="250"/>
      <c r="J66" s="251"/>
      <c r="K66" s="252"/>
      <c r="L66" s="238"/>
      <c r="M66" s="238"/>
      <c r="N66" s="252"/>
    </row>
    <row r="67" spans="1:14" ht="5.25" customHeight="1">
      <c r="A67" s="250"/>
      <c r="J67" s="251"/>
      <c r="K67" s="252"/>
      <c r="L67" s="238"/>
      <c r="M67" s="238"/>
      <c r="N67" s="252"/>
    </row>
    <row r="68" spans="1:14" ht="15" customHeight="1">
      <c r="A68" s="250"/>
      <c r="I68" s="101" t="s">
        <v>169</v>
      </c>
      <c r="J68" s="101"/>
      <c r="K68" s="101" t="s">
        <v>165</v>
      </c>
      <c r="L68" s="238"/>
      <c r="M68" s="238"/>
      <c r="N68" s="252"/>
    </row>
    <row r="69" spans="1:14" ht="15" customHeight="1">
      <c r="A69" s="250"/>
      <c r="I69" s="102">
        <v>2012</v>
      </c>
      <c r="J69" s="102"/>
      <c r="K69" s="102">
        <v>2011</v>
      </c>
      <c r="L69" s="238"/>
      <c r="M69" s="238"/>
      <c r="N69" s="252"/>
    </row>
    <row r="70" spans="1:14" ht="15" customHeight="1">
      <c r="A70" s="250"/>
      <c r="I70" s="104" t="s">
        <v>76</v>
      </c>
      <c r="J70" s="104"/>
      <c r="K70" s="104" t="s">
        <v>166</v>
      </c>
      <c r="L70" s="238"/>
      <c r="M70" s="238"/>
      <c r="N70" s="252"/>
    </row>
    <row r="71" spans="1:14" ht="15" customHeight="1">
      <c r="A71" s="250"/>
      <c r="I71" s="306" t="s">
        <v>158</v>
      </c>
      <c r="J71" s="306"/>
      <c r="K71" s="306"/>
      <c r="L71" s="238"/>
      <c r="M71" s="238"/>
      <c r="N71" s="252"/>
    </row>
    <row r="72" spans="1:14" ht="5.25" customHeight="1">
      <c r="A72" s="250"/>
      <c r="J72" s="251"/>
      <c r="K72" s="252"/>
      <c r="L72" s="238"/>
      <c r="M72" s="238"/>
      <c r="N72" s="252"/>
    </row>
    <row r="73" spans="1:11" ht="15.75">
      <c r="A73" s="253">
        <v>8</v>
      </c>
      <c r="B73" s="254" t="s">
        <v>28</v>
      </c>
      <c r="I73" s="255"/>
      <c r="J73" s="238"/>
      <c r="K73" s="255"/>
    </row>
    <row r="74" spans="2:11" ht="15.75">
      <c r="B74" s="256"/>
      <c r="I74" s="255"/>
      <c r="J74" s="238"/>
      <c r="K74" s="255"/>
    </row>
    <row r="75" spans="1:11" ht="15.75">
      <c r="A75" s="206" t="s">
        <v>141</v>
      </c>
      <c r="B75" s="256" t="s">
        <v>200</v>
      </c>
      <c r="I75" s="255"/>
      <c r="J75" s="238"/>
      <c r="K75" s="255"/>
    </row>
    <row r="76" spans="1:11" ht="15.75">
      <c r="A76" s="206"/>
      <c r="B76" s="278" t="s">
        <v>201</v>
      </c>
      <c r="I76" s="255"/>
      <c r="J76" s="238"/>
      <c r="K76" s="255"/>
    </row>
    <row r="77" spans="2:11" ht="15.75">
      <c r="B77" s="256" t="s">
        <v>202</v>
      </c>
      <c r="I77" s="236">
        <v>0</v>
      </c>
      <c r="J77" s="236"/>
      <c r="K77" s="236">
        <v>0</v>
      </c>
    </row>
    <row r="78" spans="2:11" ht="15.75">
      <c r="B78" s="256" t="s">
        <v>203</v>
      </c>
      <c r="I78" s="236">
        <v>14350</v>
      </c>
      <c r="J78" s="236"/>
      <c r="K78" s="236">
        <v>16661</v>
      </c>
    </row>
    <row r="79" spans="2:11" ht="16.5" thickBot="1">
      <c r="B79" s="256"/>
      <c r="I79" s="249">
        <f>+I77+I78</f>
        <v>14350</v>
      </c>
      <c r="J79" s="236"/>
      <c r="K79" s="249">
        <f>+K77+K78</f>
        <v>16661</v>
      </c>
    </row>
    <row r="80" spans="1:11" ht="17.25" thickBot="1" thickTop="1">
      <c r="A80" s="206" t="s">
        <v>142</v>
      </c>
      <c r="B80" s="256" t="s">
        <v>120</v>
      </c>
      <c r="I80" s="279">
        <f>3763+47857</f>
        <v>51620</v>
      </c>
      <c r="J80" s="131"/>
      <c r="K80" s="279">
        <v>42080</v>
      </c>
    </row>
    <row r="81" spans="1:11" ht="16.5" thickTop="1">
      <c r="A81" s="206"/>
      <c r="B81" s="256"/>
      <c r="I81" s="99"/>
      <c r="J81" s="131"/>
      <c r="K81" s="99"/>
    </row>
    <row r="82" spans="1:11" ht="16.5" thickBot="1">
      <c r="A82" s="206" t="s">
        <v>199</v>
      </c>
      <c r="B82" s="256" t="s">
        <v>121</v>
      </c>
      <c r="I82" s="257">
        <v>40331</v>
      </c>
      <c r="J82" s="131"/>
      <c r="K82" s="257">
        <v>22901</v>
      </c>
    </row>
    <row r="83" spans="1:11" ht="8.25" customHeight="1" thickTop="1">
      <c r="A83" s="206"/>
      <c r="B83" s="256"/>
      <c r="I83" s="131"/>
      <c r="J83" s="131"/>
      <c r="K83" s="131"/>
    </row>
    <row r="84" spans="1:11" ht="6.75" customHeight="1">
      <c r="A84" s="206"/>
      <c r="B84" s="256"/>
      <c r="I84" s="99"/>
      <c r="J84" s="131"/>
      <c r="K84" s="131"/>
    </row>
    <row r="85" spans="1:11" ht="8.25" customHeight="1">
      <c r="A85" s="206"/>
      <c r="B85" s="307" t="s">
        <v>147</v>
      </c>
      <c r="C85" s="307"/>
      <c r="D85" s="307"/>
      <c r="E85" s="307"/>
      <c r="F85" s="307"/>
      <c r="G85" s="307"/>
      <c r="H85" s="307"/>
      <c r="I85" s="307"/>
      <c r="J85" s="307"/>
      <c r="K85" s="307"/>
    </row>
    <row r="86" spans="1:11" ht="15.75">
      <c r="A86" s="206"/>
      <c r="B86" s="307"/>
      <c r="C86" s="307"/>
      <c r="D86" s="307"/>
      <c r="E86" s="307"/>
      <c r="F86" s="307"/>
      <c r="G86" s="307"/>
      <c r="H86" s="307"/>
      <c r="I86" s="307"/>
      <c r="J86" s="307"/>
      <c r="K86" s="307"/>
    </row>
    <row r="87" spans="2:11" ht="15.75">
      <c r="B87" s="307"/>
      <c r="C87" s="307"/>
      <c r="D87" s="307"/>
      <c r="E87" s="307"/>
      <c r="F87" s="307"/>
      <c r="G87" s="307"/>
      <c r="H87" s="307"/>
      <c r="I87" s="307"/>
      <c r="J87" s="307"/>
      <c r="K87" s="307"/>
    </row>
    <row r="88" spans="2:11" ht="15.75">
      <c r="B88" s="258"/>
      <c r="C88" s="258"/>
      <c r="D88" s="258"/>
      <c r="E88" s="258"/>
      <c r="F88" s="258"/>
      <c r="G88" s="258"/>
      <c r="H88" s="258"/>
      <c r="I88" s="258"/>
      <c r="J88" s="258"/>
      <c r="K88" s="258"/>
    </row>
    <row r="89" spans="1:11" ht="15.75">
      <c r="A89" s="259" t="s">
        <v>143</v>
      </c>
      <c r="B89" s="34" t="s">
        <v>33</v>
      </c>
      <c r="G89" s="99"/>
      <c r="H89" s="260"/>
      <c r="I89" s="238"/>
      <c r="J89" s="238"/>
      <c r="K89" s="238"/>
    </row>
    <row r="90" spans="1:11" ht="15.75">
      <c r="A90" s="261"/>
      <c r="B90" s="262"/>
      <c r="G90" s="99"/>
      <c r="H90" s="260"/>
      <c r="I90" s="238"/>
      <c r="J90" s="238"/>
      <c r="K90" s="238"/>
    </row>
    <row r="91" spans="1:11" ht="15.75">
      <c r="A91" s="263" t="s">
        <v>183</v>
      </c>
      <c r="B91" s="308" t="s">
        <v>187</v>
      </c>
      <c r="C91" s="308"/>
      <c r="D91" s="308"/>
      <c r="E91" s="308"/>
      <c r="F91" s="308"/>
      <c r="G91" s="308"/>
      <c r="H91" s="308"/>
      <c r="I91" s="308"/>
      <c r="J91" s="308"/>
      <c r="K91" s="308"/>
    </row>
    <row r="92" spans="1:11" ht="15.75">
      <c r="A92" s="263"/>
      <c r="B92" s="308"/>
      <c r="C92" s="308"/>
      <c r="D92" s="308"/>
      <c r="E92" s="308"/>
      <c r="F92" s="308"/>
      <c r="G92" s="308"/>
      <c r="H92" s="308"/>
      <c r="I92" s="308"/>
      <c r="J92" s="308"/>
      <c r="K92" s="308"/>
    </row>
    <row r="93" spans="1:11" ht="15.75">
      <c r="A93" s="263"/>
      <c r="B93" s="308"/>
      <c r="C93" s="308"/>
      <c r="D93" s="308"/>
      <c r="E93" s="308"/>
      <c r="F93" s="308"/>
      <c r="G93" s="308"/>
      <c r="H93" s="308"/>
      <c r="I93" s="308"/>
      <c r="J93" s="308"/>
      <c r="K93" s="308"/>
    </row>
    <row r="94" spans="1:11" ht="15.75">
      <c r="A94" s="263"/>
      <c r="B94" s="308"/>
      <c r="C94" s="308"/>
      <c r="D94" s="308"/>
      <c r="E94" s="308"/>
      <c r="F94" s="308"/>
      <c r="G94" s="308"/>
      <c r="H94" s="308"/>
      <c r="I94" s="308"/>
      <c r="J94" s="308"/>
      <c r="K94" s="308"/>
    </row>
    <row r="95" spans="1:11" ht="15.75">
      <c r="A95" s="263"/>
      <c r="B95" s="308"/>
      <c r="C95" s="308"/>
      <c r="D95" s="308"/>
      <c r="E95" s="308"/>
      <c r="F95" s="308"/>
      <c r="G95" s="308"/>
      <c r="H95" s="308"/>
      <c r="I95" s="308"/>
      <c r="J95" s="308"/>
      <c r="K95" s="308"/>
    </row>
    <row r="96" spans="1:11" ht="15.75">
      <c r="A96" s="261"/>
      <c r="B96" s="308"/>
      <c r="C96" s="308"/>
      <c r="D96" s="308"/>
      <c r="E96" s="308"/>
      <c r="F96" s="308"/>
      <c r="G96" s="308"/>
      <c r="H96" s="308"/>
      <c r="I96" s="308"/>
      <c r="J96" s="308"/>
      <c r="K96" s="308"/>
    </row>
    <row r="97" spans="1:11" ht="15.75">
      <c r="A97" s="261"/>
      <c r="B97" s="264"/>
      <c r="C97" s="264"/>
      <c r="D97" s="264"/>
      <c r="E97" s="264"/>
      <c r="F97" s="264"/>
      <c r="G97" s="264"/>
      <c r="H97" s="264"/>
      <c r="I97" s="264"/>
      <c r="J97" s="264"/>
      <c r="K97" s="264"/>
    </row>
    <row r="98" spans="1:11" ht="15.75">
      <c r="A98" s="263" t="s">
        <v>184</v>
      </c>
      <c r="B98" s="303" t="s">
        <v>168</v>
      </c>
      <c r="C98" s="303"/>
      <c r="D98" s="303"/>
      <c r="E98" s="303"/>
      <c r="F98" s="303"/>
      <c r="G98" s="303"/>
      <c r="H98" s="303"/>
      <c r="I98" s="303"/>
      <c r="J98" s="303"/>
      <c r="K98" s="303"/>
    </row>
    <row r="99" spans="1:11" ht="15.75">
      <c r="A99" s="263"/>
      <c r="B99" s="303"/>
      <c r="C99" s="303"/>
      <c r="D99" s="303"/>
      <c r="E99" s="303"/>
      <c r="F99" s="303"/>
      <c r="G99" s="303"/>
      <c r="H99" s="303"/>
      <c r="I99" s="303"/>
      <c r="J99" s="303"/>
      <c r="K99" s="303"/>
    </row>
    <row r="100" spans="1:11" ht="15.75">
      <c r="A100" s="263"/>
      <c r="B100" s="265"/>
      <c r="C100" s="265"/>
      <c r="D100" s="265"/>
      <c r="E100" s="265"/>
      <c r="F100" s="265"/>
      <c r="G100" s="265"/>
      <c r="H100" s="265"/>
      <c r="I100" s="101" t="str">
        <f>+I40</f>
        <v>March 31,</v>
      </c>
      <c r="J100" s="101"/>
      <c r="K100" s="101" t="str">
        <f>+K40</f>
        <v>December 31,</v>
      </c>
    </row>
    <row r="101" spans="1:11" ht="15.75">
      <c r="A101" s="263"/>
      <c r="B101" s="265"/>
      <c r="C101" s="265"/>
      <c r="D101" s="265"/>
      <c r="E101" s="265"/>
      <c r="F101" s="265"/>
      <c r="G101" s="265"/>
      <c r="H101" s="265"/>
      <c r="I101" s="102">
        <f>+I41</f>
        <v>2013</v>
      </c>
      <c r="J101" s="102"/>
      <c r="K101" s="102">
        <v>2012</v>
      </c>
    </row>
    <row r="102" spans="1:11" ht="15.75">
      <c r="A102" s="263"/>
      <c r="B102" s="265"/>
      <c r="C102" s="265"/>
      <c r="D102" s="265"/>
      <c r="E102" s="265"/>
      <c r="F102" s="265"/>
      <c r="G102" s="265"/>
      <c r="H102" s="265"/>
      <c r="I102" s="104" t="s">
        <v>76</v>
      </c>
      <c r="J102" s="104"/>
      <c r="K102" s="104" t="s">
        <v>166</v>
      </c>
    </row>
    <row r="103" spans="1:11" ht="15.75">
      <c r="A103" s="133"/>
      <c r="B103" s="266"/>
      <c r="C103" s="266"/>
      <c r="D103" s="266"/>
      <c r="E103" s="266"/>
      <c r="F103" s="266"/>
      <c r="G103" s="266"/>
      <c r="H103" s="260"/>
      <c r="I103" s="306" t="s">
        <v>158</v>
      </c>
      <c r="J103" s="306"/>
      <c r="K103" s="306"/>
    </row>
    <row r="104" spans="1:11" ht="15.75">
      <c r="A104" s="133"/>
      <c r="B104" s="267"/>
      <c r="G104" s="99"/>
      <c r="H104" s="260"/>
      <c r="I104" s="238"/>
      <c r="J104" s="238"/>
      <c r="K104" s="238"/>
    </row>
    <row r="105" spans="1:11" ht="15.75">
      <c r="A105" s="133"/>
      <c r="B105" s="267"/>
      <c r="C105" s="268"/>
      <c r="F105" s="90"/>
      <c r="G105" s="99"/>
      <c r="H105" s="260"/>
      <c r="I105" s="238"/>
      <c r="J105" s="238"/>
      <c r="K105" s="238"/>
    </row>
    <row r="106" spans="1:11" ht="15.75">
      <c r="A106" s="133"/>
      <c r="B106" s="267"/>
      <c r="C106" s="268" t="s">
        <v>160</v>
      </c>
      <c r="F106" s="90"/>
      <c r="G106" s="99"/>
      <c r="H106" s="260"/>
      <c r="I106" s="293">
        <v>2230270</v>
      </c>
      <c r="J106" s="238"/>
      <c r="K106" s="238">
        <v>1710429</v>
      </c>
    </row>
    <row r="107" spans="1:11" ht="15.75">
      <c r="A107" s="133"/>
      <c r="B107" s="267"/>
      <c r="C107" s="268"/>
      <c r="F107" s="90"/>
      <c r="G107" s="99"/>
      <c r="H107" s="260"/>
      <c r="I107" s="238"/>
      <c r="J107" s="238"/>
      <c r="K107" s="238"/>
    </row>
    <row r="108" spans="1:11" ht="15.75">
      <c r="A108" s="133"/>
      <c r="B108" s="267"/>
      <c r="C108" s="268" t="s">
        <v>162</v>
      </c>
      <c r="F108" s="90"/>
      <c r="G108" s="99"/>
      <c r="H108" s="260"/>
      <c r="I108" s="286">
        <v>43176</v>
      </c>
      <c r="J108" s="238"/>
      <c r="K108" s="238">
        <v>28052</v>
      </c>
    </row>
    <row r="109" spans="1:11" ht="15.75">
      <c r="A109" s="133"/>
      <c r="B109" s="267"/>
      <c r="C109" s="268"/>
      <c r="F109" s="90"/>
      <c r="G109" s="99"/>
      <c r="H109" s="260"/>
      <c r="I109" s="238"/>
      <c r="J109" s="238"/>
      <c r="K109" s="238"/>
    </row>
    <row r="110" spans="1:11" ht="15.75">
      <c r="A110" s="133"/>
      <c r="B110" s="267"/>
      <c r="C110" s="268" t="s">
        <v>161</v>
      </c>
      <c r="F110" s="90"/>
      <c r="G110" s="99"/>
      <c r="H110" s="260"/>
      <c r="I110" s="286">
        <v>33863</v>
      </c>
      <c r="J110" s="238"/>
      <c r="K110" s="238">
        <v>6047</v>
      </c>
    </row>
    <row r="111" spans="1:11" ht="15.75">
      <c r="A111" s="133"/>
      <c r="B111" s="267"/>
      <c r="C111" s="268"/>
      <c r="F111" s="90"/>
      <c r="G111" s="99"/>
      <c r="H111" s="260"/>
      <c r="I111" s="238"/>
      <c r="J111" s="238"/>
      <c r="K111" s="238"/>
    </row>
    <row r="112" spans="1:11" ht="15.75">
      <c r="A112" s="133"/>
      <c r="B112" s="267"/>
      <c r="G112" s="99"/>
      <c r="H112" s="260"/>
      <c r="I112" s="238"/>
      <c r="J112" s="238"/>
      <c r="K112" s="238"/>
    </row>
    <row r="113" spans="1:11" ht="15.75">
      <c r="A113" s="269" t="s">
        <v>185</v>
      </c>
      <c r="B113" s="270" t="s">
        <v>58</v>
      </c>
      <c r="C113" s="271"/>
      <c r="D113" s="272"/>
      <c r="E113" s="271"/>
      <c r="F113" s="271"/>
      <c r="G113" s="271"/>
      <c r="H113" s="260"/>
      <c r="I113" s="238"/>
      <c r="J113" s="238"/>
      <c r="K113" s="238"/>
    </row>
    <row r="114" spans="1:11" ht="15.75">
      <c r="A114" s="273"/>
      <c r="B114" s="132"/>
      <c r="C114" s="271"/>
      <c r="D114" s="272"/>
      <c r="E114" s="271"/>
      <c r="F114" s="271"/>
      <c r="G114" s="271"/>
      <c r="H114" s="260"/>
      <c r="I114" s="238"/>
      <c r="J114" s="238"/>
      <c r="K114" s="238"/>
    </row>
    <row r="115" spans="1:11" ht="15.75">
      <c r="A115" s="273"/>
      <c r="B115" s="303" t="s">
        <v>73</v>
      </c>
      <c r="C115" s="303"/>
      <c r="D115" s="303"/>
      <c r="E115" s="303"/>
      <c r="F115" s="303"/>
      <c r="G115" s="303"/>
      <c r="H115" s="303"/>
      <c r="I115" s="303"/>
      <c r="J115" s="303"/>
      <c r="K115" s="303"/>
    </row>
    <row r="116" spans="1:11" ht="15.75">
      <c r="A116" s="274"/>
      <c r="B116" s="303"/>
      <c r="C116" s="303"/>
      <c r="D116" s="303"/>
      <c r="E116" s="303"/>
      <c r="F116" s="303"/>
      <c r="G116" s="303"/>
      <c r="H116" s="303"/>
      <c r="I116" s="303"/>
      <c r="J116" s="303"/>
      <c r="K116" s="303"/>
    </row>
    <row r="117" spans="1:11" ht="15.75">
      <c r="A117" s="274"/>
      <c r="B117" s="265"/>
      <c r="C117" s="265"/>
      <c r="D117" s="265"/>
      <c r="E117" s="265"/>
      <c r="F117" s="265"/>
      <c r="G117" s="265"/>
      <c r="H117" s="265"/>
      <c r="I117" s="265"/>
      <c r="J117" s="265"/>
      <c r="K117" s="265"/>
    </row>
    <row r="118" spans="1:11" ht="15.75">
      <c r="A118" s="274"/>
      <c r="B118" s="265"/>
      <c r="C118" s="265"/>
      <c r="D118" s="265"/>
      <c r="E118" s="265"/>
      <c r="F118" s="265"/>
      <c r="G118" s="265"/>
      <c r="H118" s="265"/>
      <c r="I118" s="265"/>
      <c r="J118" s="265"/>
      <c r="K118" s="265"/>
    </row>
    <row r="119" spans="1:11" ht="15.75">
      <c r="A119" s="274"/>
      <c r="B119" s="265"/>
      <c r="C119" s="265"/>
      <c r="D119" s="265"/>
      <c r="E119" s="265"/>
      <c r="F119" s="265"/>
      <c r="G119" s="265"/>
      <c r="H119" s="265"/>
      <c r="I119" s="265"/>
      <c r="J119" s="265"/>
      <c r="K119" s="265"/>
    </row>
    <row r="120" spans="1:11" ht="15.75">
      <c r="A120" s="133"/>
      <c r="H120" s="260"/>
      <c r="I120" s="238"/>
      <c r="J120" s="238"/>
      <c r="K120" s="238"/>
    </row>
    <row r="121" spans="1:11" ht="15.75">
      <c r="A121" s="133"/>
      <c r="H121" s="260"/>
      <c r="I121" s="238"/>
      <c r="J121" s="238"/>
      <c r="K121" s="238"/>
    </row>
    <row r="122" spans="1:11" ht="15.75">
      <c r="A122" s="133"/>
      <c r="B122" s="90" t="s">
        <v>66</v>
      </c>
      <c r="C122" s="90"/>
      <c r="E122" s="275"/>
      <c r="G122" s="90" t="s">
        <v>34</v>
      </c>
      <c r="H122" s="260"/>
      <c r="I122" s="238"/>
      <c r="J122" s="238"/>
      <c r="K122" s="90" t="s">
        <v>34</v>
      </c>
    </row>
  </sheetData>
  <sheetProtection/>
  <mergeCells count="21">
    <mergeCell ref="B47:D47"/>
    <mergeCell ref="B56:D56"/>
    <mergeCell ref="I4:K4"/>
    <mergeCell ref="B48:D48"/>
    <mergeCell ref="B52:D52"/>
    <mergeCell ref="B53:D53"/>
    <mergeCell ref="F4:H4"/>
    <mergeCell ref="F7:K7"/>
    <mergeCell ref="I43:K43"/>
    <mergeCell ref="B46:D46"/>
    <mergeCell ref="B49:D49"/>
    <mergeCell ref="B115:K116"/>
    <mergeCell ref="B54:D54"/>
    <mergeCell ref="B55:D55"/>
    <mergeCell ref="B51:D51"/>
    <mergeCell ref="B50:D50"/>
    <mergeCell ref="I103:K103"/>
    <mergeCell ref="I71:K71"/>
    <mergeCell ref="B85:K87"/>
    <mergeCell ref="B91:K96"/>
    <mergeCell ref="B98:K99"/>
  </mergeCells>
  <printOptions horizontalCentered="1"/>
  <pageMargins left="0.5" right="0.5" top="0.54" bottom="0.35" header="0.44" footer="0.2"/>
  <pageSetup fitToHeight="1" fitToWidth="1" horizontalDpi="600" verticalDpi="600" orientation="portrait" scale="40" r:id="rId1"/>
  <rowBreaks count="1" manualBreakCount="1">
    <brk id="4" min="1" max="10" man="1"/>
  </rowBreaks>
</worksheet>
</file>

<file path=xl/worksheets/sheet7.xml><?xml version="1.0" encoding="utf-8"?>
<worksheet xmlns="http://schemas.openxmlformats.org/spreadsheetml/2006/main" xmlns:r="http://schemas.openxmlformats.org/officeDocument/2006/relationships">
  <sheetPr>
    <pageSetUpPr fitToPage="1"/>
  </sheetPr>
  <dimension ref="A1:M53"/>
  <sheetViews>
    <sheetView view="pageBreakPreview" zoomScaleSheetLayoutView="100" zoomScalePageLayoutView="0" workbookViewId="0" topLeftCell="A24">
      <selection activeCell="I29" sqref="I29"/>
    </sheetView>
  </sheetViews>
  <sheetFormatPr defaultColWidth="2.7109375" defaultRowHeight="15.75" customHeight="1"/>
  <cols>
    <col min="1" max="1" width="5.7109375" style="18" bestFit="1" customWidth="1"/>
    <col min="2" max="2" width="6.7109375" style="19" customWidth="1"/>
    <col min="3" max="3" width="14.57421875" style="13" customWidth="1"/>
    <col min="4" max="4" width="5.421875" style="13" customWidth="1"/>
    <col min="5" max="5" width="11.57421875" style="13" customWidth="1"/>
    <col min="6" max="6" width="10.7109375" style="13" customWidth="1"/>
    <col min="7" max="7" width="14.140625" style="20" customWidth="1"/>
    <col min="8" max="8" width="5.57421875" style="10" customWidth="1"/>
    <col min="9" max="9" width="16.57421875" style="15" customWidth="1"/>
    <col min="10" max="10" width="1.57421875" style="15" customWidth="1"/>
    <col min="11" max="11" width="15.00390625" style="15" customWidth="1"/>
    <col min="12" max="12" width="3.8515625" style="15" customWidth="1"/>
    <col min="13" max="13" width="11.421875" style="15" customWidth="1"/>
    <col min="14" max="14" width="2.7109375" style="15" hidden="1" customWidth="1"/>
    <col min="15" max="15" width="2.7109375" style="15" customWidth="1"/>
    <col min="16" max="16" width="3.28125" style="15" customWidth="1"/>
    <col min="17" max="17" width="1.421875" style="15" customWidth="1"/>
    <col min="18" max="18" width="2.00390625" style="15" customWidth="1"/>
    <col min="19" max="16384" width="2.7109375" style="15" customWidth="1"/>
  </cols>
  <sheetData>
    <row r="1" spans="9:11" ht="15.75" customHeight="1">
      <c r="I1" s="23" t="s">
        <v>50</v>
      </c>
      <c r="J1" s="23"/>
      <c r="K1" s="57" t="s">
        <v>132</v>
      </c>
    </row>
    <row r="2" spans="9:11" ht="15.75" customHeight="1">
      <c r="I2" s="30">
        <v>2008</v>
      </c>
      <c r="J2" s="30"/>
      <c r="K2" s="32">
        <v>2007</v>
      </c>
    </row>
    <row r="3" spans="1:11" ht="15.75" customHeight="1">
      <c r="A3" s="15"/>
      <c r="B3" s="15"/>
      <c r="C3" s="15"/>
      <c r="D3" s="15"/>
      <c r="E3" s="15"/>
      <c r="F3" s="15"/>
      <c r="G3" s="1"/>
      <c r="H3" s="1"/>
      <c r="I3" s="31" t="s">
        <v>76</v>
      </c>
      <c r="J3" s="31"/>
      <c r="K3" s="24" t="s">
        <v>77</v>
      </c>
    </row>
    <row r="4" spans="1:11" ht="15.75" customHeight="1">
      <c r="A4" s="1"/>
      <c r="B4" s="7"/>
      <c r="C4" s="1"/>
      <c r="D4" s="1"/>
      <c r="E4" s="1"/>
      <c r="F4" s="1"/>
      <c r="G4" s="1"/>
      <c r="H4" s="1"/>
      <c r="I4" s="33" t="s">
        <v>72</v>
      </c>
      <c r="K4" s="33" t="s">
        <v>72</v>
      </c>
    </row>
    <row r="5" spans="1:11" ht="15.75" customHeight="1">
      <c r="A5" s="1"/>
      <c r="B5" s="7"/>
      <c r="C5" s="1"/>
      <c r="D5" s="1"/>
      <c r="E5" s="1"/>
      <c r="F5" s="1"/>
      <c r="G5" s="1"/>
      <c r="H5" s="1"/>
      <c r="I5" s="33"/>
      <c r="K5" s="33"/>
    </row>
    <row r="6" spans="1:11" ht="15.75" customHeight="1">
      <c r="A6" s="58">
        <v>7</v>
      </c>
      <c r="B6" s="7" t="s">
        <v>28</v>
      </c>
      <c r="C6" s="1"/>
      <c r="D6" s="1"/>
      <c r="E6" s="1"/>
      <c r="F6" s="1"/>
      <c r="G6" s="1"/>
      <c r="H6" s="1"/>
      <c r="I6" s="33"/>
      <c r="K6" s="33"/>
    </row>
    <row r="7" spans="1:11" ht="15.75" customHeight="1">
      <c r="A7" s="1"/>
      <c r="B7" s="7"/>
      <c r="C7" s="1"/>
      <c r="D7" s="1"/>
      <c r="E7" s="1"/>
      <c r="F7" s="1"/>
      <c r="G7" s="1"/>
      <c r="H7" s="1"/>
      <c r="I7" s="33"/>
      <c r="K7" s="33"/>
    </row>
    <row r="8" spans="1:11" ht="15.75" customHeight="1" thickBot="1">
      <c r="A8" s="16" t="s">
        <v>152</v>
      </c>
      <c r="B8" s="7" t="s">
        <v>120</v>
      </c>
      <c r="C8" s="1"/>
      <c r="D8" s="1"/>
      <c r="E8" s="1"/>
      <c r="F8" s="1"/>
      <c r="G8" s="1"/>
      <c r="H8" s="1"/>
      <c r="I8" s="62">
        <v>239</v>
      </c>
      <c r="J8" s="6"/>
      <c r="K8" s="62">
        <v>90</v>
      </c>
    </row>
    <row r="9" spans="1:11" ht="15.75" customHeight="1" thickTop="1">
      <c r="A9" s="16"/>
      <c r="B9" s="7"/>
      <c r="C9" s="1"/>
      <c r="D9" s="1"/>
      <c r="E9" s="1"/>
      <c r="F9" s="1"/>
      <c r="G9" s="1"/>
      <c r="H9" s="1"/>
      <c r="I9" s="5"/>
      <c r="J9" s="6"/>
      <c r="K9" s="5"/>
    </row>
    <row r="10" spans="1:11" ht="15.75" customHeight="1" thickBot="1">
      <c r="A10" s="16" t="s">
        <v>122</v>
      </c>
      <c r="B10" s="7" t="s">
        <v>121</v>
      </c>
      <c r="C10" s="1"/>
      <c r="D10" s="1"/>
      <c r="E10" s="1"/>
      <c r="F10" s="1"/>
      <c r="G10" s="1"/>
      <c r="H10" s="1"/>
      <c r="I10" s="62">
        <v>81182</v>
      </c>
      <c r="J10" s="6"/>
      <c r="K10" s="62">
        <v>10799</v>
      </c>
    </row>
    <row r="11" spans="1:11" ht="15.75" customHeight="1" thickTop="1">
      <c r="A11" s="16"/>
      <c r="B11" s="7"/>
      <c r="C11" s="1"/>
      <c r="D11" s="1"/>
      <c r="E11" s="1"/>
      <c r="F11" s="1"/>
      <c r="G11" s="1"/>
      <c r="H11" s="1"/>
      <c r="I11" s="6"/>
      <c r="J11" s="6"/>
      <c r="K11" s="6"/>
    </row>
    <row r="12" spans="1:11" ht="15.75" customHeight="1">
      <c r="A12" s="16"/>
      <c r="B12" s="7"/>
      <c r="C12" s="1"/>
      <c r="D12" s="1"/>
      <c r="E12" s="1"/>
      <c r="F12" s="1"/>
      <c r="G12" s="1"/>
      <c r="H12" s="1"/>
      <c r="I12" s="5"/>
      <c r="J12" s="6"/>
      <c r="K12" s="6"/>
    </row>
    <row r="13" spans="1:11" ht="15.75" customHeight="1">
      <c r="A13" s="16"/>
      <c r="B13" s="313" t="s">
        <v>147</v>
      </c>
      <c r="C13" s="313"/>
      <c r="D13" s="313"/>
      <c r="E13" s="313"/>
      <c r="F13" s="313"/>
      <c r="G13" s="313"/>
      <c r="H13" s="313"/>
      <c r="I13" s="313"/>
      <c r="J13" s="313"/>
      <c r="K13" s="313"/>
    </row>
    <row r="14" spans="1:11" ht="15.75" customHeight="1">
      <c r="A14" s="16"/>
      <c r="B14" s="313"/>
      <c r="C14" s="313"/>
      <c r="D14" s="313"/>
      <c r="E14" s="313"/>
      <c r="F14" s="313"/>
      <c r="G14" s="313"/>
      <c r="H14" s="313"/>
      <c r="I14" s="313"/>
      <c r="J14" s="313"/>
      <c r="K14" s="313"/>
    </row>
    <row r="15" spans="1:11" ht="15.75" customHeight="1">
      <c r="A15" s="1"/>
      <c r="B15" s="313"/>
      <c r="C15" s="313"/>
      <c r="D15" s="313"/>
      <c r="E15" s="313"/>
      <c r="F15" s="313"/>
      <c r="G15" s="313"/>
      <c r="H15" s="313"/>
      <c r="I15" s="313"/>
      <c r="J15" s="313"/>
      <c r="K15" s="313"/>
    </row>
    <row r="16" spans="1:7" ht="15.75" customHeight="1">
      <c r="A16" s="56" t="s">
        <v>140</v>
      </c>
      <c r="B16" s="11" t="s">
        <v>33</v>
      </c>
      <c r="C16" s="1"/>
      <c r="D16" s="1"/>
      <c r="E16" s="1"/>
      <c r="F16" s="1"/>
      <c r="G16" s="5"/>
    </row>
    <row r="17" spans="1:7" ht="15.75" customHeight="1">
      <c r="A17" s="27"/>
      <c r="B17" s="11"/>
      <c r="C17" s="1"/>
      <c r="D17" s="1"/>
      <c r="E17" s="1"/>
      <c r="F17" s="1"/>
      <c r="G17" s="5"/>
    </row>
    <row r="18" spans="1:11" ht="15.75" customHeight="1">
      <c r="A18" s="26" t="s">
        <v>141</v>
      </c>
      <c r="B18" s="311" t="s">
        <v>148</v>
      </c>
      <c r="C18" s="311"/>
      <c r="D18" s="311"/>
      <c r="E18" s="311"/>
      <c r="F18" s="311"/>
      <c r="G18" s="311"/>
      <c r="H18" s="311"/>
      <c r="I18" s="311"/>
      <c r="J18" s="311"/>
      <c r="K18" s="311"/>
    </row>
    <row r="19" spans="1:11" ht="15.75" customHeight="1">
      <c r="A19" s="26"/>
      <c r="B19" s="311"/>
      <c r="C19" s="311"/>
      <c r="D19" s="311"/>
      <c r="E19" s="311"/>
      <c r="F19" s="311"/>
      <c r="G19" s="311"/>
      <c r="H19" s="311"/>
      <c r="I19" s="311"/>
      <c r="J19" s="311"/>
      <c r="K19" s="311"/>
    </row>
    <row r="20" spans="1:11" ht="15.75" customHeight="1">
      <c r="A20" s="26"/>
      <c r="B20" s="311"/>
      <c r="C20" s="311"/>
      <c r="D20" s="311"/>
      <c r="E20" s="311"/>
      <c r="F20" s="311"/>
      <c r="G20" s="311"/>
      <c r="H20" s="311"/>
      <c r="I20" s="311"/>
      <c r="J20" s="311"/>
      <c r="K20" s="311"/>
    </row>
    <row r="21" spans="1:11" ht="15.75" customHeight="1">
      <c r="A21" s="26"/>
      <c r="B21" s="311"/>
      <c r="C21" s="311"/>
      <c r="D21" s="311"/>
      <c r="E21" s="311"/>
      <c r="F21" s="311"/>
      <c r="G21" s="311"/>
      <c r="H21" s="311"/>
      <c r="I21" s="311"/>
      <c r="J21" s="311"/>
      <c r="K21" s="311"/>
    </row>
    <row r="22" spans="1:11" ht="15.75" customHeight="1">
      <c r="A22" s="26"/>
      <c r="B22" s="311"/>
      <c r="C22" s="311"/>
      <c r="D22" s="311"/>
      <c r="E22" s="311"/>
      <c r="F22" s="311"/>
      <c r="G22" s="311"/>
      <c r="H22" s="311"/>
      <c r="I22" s="311"/>
      <c r="J22" s="311"/>
      <c r="K22" s="311"/>
    </row>
    <row r="23" spans="1:11" s="25" customFormat="1" ht="15.75" customHeight="1">
      <c r="A23" s="27"/>
      <c r="B23" s="311"/>
      <c r="C23" s="311"/>
      <c r="D23" s="311"/>
      <c r="E23" s="311"/>
      <c r="F23" s="311"/>
      <c r="G23" s="311"/>
      <c r="H23" s="311"/>
      <c r="I23" s="311"/>
      <c r="J23" s="311"/>
      <c r="K23" s="311"/>
    </row>
    <row r="24" spans="1:11" s="25" customFormat="1" ht="15.75" customHeight="1">
      <c r="A24" s="27"/>
      <c r="B24" s="53"/>
      <c r="C24" s="53"/>
      <c r="D24" s="53"/>
      <c r="E24" s="53"/>
      <c r="F24" s="53"/>
      <c r="G24" s="53"/>
      <c r="H24" s="53"/>
      <c r="I24" s="53"/>
      <c r="J24" s="53"/>
      <c r="K24" s="53"/>
    </row>
    <row r="25" spans="1:13" ht="15.75" customHeight="1">
      <c r="A25" s="26" t="s">
        <v>142</v>
      </c>
      <c r="B25" s="312" t="s">
        <v>149</v>
      </c>
      <c r="C25" s="312"/>
      <c r="D25" s="312"/>
      <c r="E25" s="312"/>
      <c r="F25" s="312"/>
      <c r="G25" s="312"/>
      <c r="H25" s="312"/>
      <c r="I25" s="312"/>
      <c r="J25" s="312"/>
      <c r="K25" s="312"/>
      <c r="M25" s="10"/>
    </row>
    <row r="26" spans="1:13" ht="15.75" customHeight="1">
      <c r="A26" s="26"/>
      <c r="B26" s="312"/>
      <c r="C26" s="312"/>
      <c r="D26" s="312"/>
      <c r="E26" s="312"/>
      <c r="F26" s="312"/>
      <c r="G26" s="312"/>
      <c r="H26" s="312"/>
      <c r="I26" s="312"/>
      <c r="J26" s="312"/>
      <c r="K26" s="312"/>
      <c r="M26" s="10"/>
    </row>
    <row r="27" spans="1:13" ht="16.5" customHeight="1">
      <c r="A27" s="2"/>
      <c r="B27" s="55"/>
      <c r="C27" s="55"/>
      <c r="D27" s="55"/>
      <c r="E27" s="55"/>
      <c r="F27" s="55"/>
      <c r="G27" s="55"/>
      <c r="M27" s="12"/>
    </row>
    <row r="28" spans="1:13" ht="15.75" customHeight="1">
      <c r="A28" s="2"/>
      <c r="B28" s="1"/>
      <c r="C28" s="1"/>
      <c r="D28" s="1"/>
      <c r="E28" s="1"/>
      <c r="F28" s="22"/>
      <c r="I28" s="23" t="s">
        <v>50</v>
      </c>
      <c r="J28" s="23"/>
      <c r="K28" s="57" t="s">
        <v>132</v>
      </c>
      <c r="M28" s="12"/>
    </row>
    <row r="29" spans="1:13" ht="15.75" customHeight="1">
      <c r="A29" s="2"/>
      <c r="B29" s="1"/>
      <c r="C29" s="1"/>
      <c r="D29" s="1"/>
      <c r="E29" s="1"/>
      <c r="F29" s="22"/>
      <c r="I29" s="30">
        <v>2008</v>
      </c>
      <c r="J29" s="30"/>
      <c r="K29" s="32">
        <v>2007</v>
      </c>
      <c r="M29" s="10"/>
    </row>
    <row r="30" spans="1:13" ht="15.75" customHeight="1">
      <c r="A30" s="2"/>
      <c r="B30" s="1"/>
      <c r="C30" s="1"/>
      <c r="D30" s="1"/>
      <c r="E30" s="1"/>
      <c r="F30" s="22"/>
      <c r="I30" s="31" t="s">
        <v>76</v>
      </c>
      <c r="J30" s="31"/>
      <c r="K30" s="24" t="s">
        <v>77</v>
      </c>
      <c r="M30" s="10"/>
    </row>
    <row r="31" spans="1:13" ht="15.75" customHeight="1">
      <c r="A31" s="2"/>
      <c r="B31" s="1" t="s">
        <v>79</v>
      </c>
      <c r="C31" s="1"/>
      <c r="D31" s="1"/>
      <c r="E31" s="1"/>
      <c r="F31" s="21"/>
      <c r="I31" s="33" t="s">
        <v>72</v>
      </c>
      <c r="K31" s="33" t="s">
        <v>72</v>
      </c>
      <c r="M31" s="10"/>
    </row>
    <row r="32" spans="1:13" ht="15.75" customHeight="1">
      <c r="A32" s="2"/>
      <c r="B32" s="1"/>
      <c r="C32" s="1"/>
      <c r="D32" s="1"/>
      <c r="E32" s="1"/>
      <c r="F32" s="1"/>
      <c r="G32" s="12"/>
      <c r="L32" s="17"/>
      <c r="M32" s="12"/>
    </row>
    <row r="33" spans="1:13" ht="15.75" customHeight="1">
      <c r="A33" s="2"/>
      <c r="B33" s="14"/>
      <c r="C33" s="1"/>
      <c r="D33" s="1"/>
      <c r="E33" s="1"/>
      <c r="F33" s="1"/>
      <c r="G33" s="5"/>
      <c r="M33" s="10"/>
    </row>
    <row r="34" spans="1:13" ht="15.75" customHeight="1">
      <c r="A34" s="2"/>
      <c r="B34" s="14"/>
      <c r="C34" s="1"/>
      <c r="D34" s="1"/>
      <c r="E34" s="1"/>
      <c r="F34" s="1"/>
      <c r="G34" s="5"/>
      <c r="M34" s="10"/>
    </row>
    <row r="35" spans="1:13" ht="15.75" customHeight="1">
      <c r="A35" s="2"/>
      <c r="B35" s="14"/>
      <c r="C35" s="52" t="s">
        <v>133</v>
      </c>
      <c r="D35" s="1"/>
      <c r="E35" s="1"/>
      <c r="F35" s="4"/>
      <c r="G35" s="5"/>
      <c r="M35" s="10"/>
    </row>
    <row r="36" spans="1:13" ht="15.75" customHeight="1">
      <c r="A36" s="2"/>
      <c r="B36" s="14"/>
      <c r="C36" s="52" t="s">
        <v>150</v>
      </c>
      <c r="D36" s="1"/>
      <c r="E36" s="1"/>
      <c r="F36" s="4"/>
      <c r="G36" s="5"/>
      <c r="M36" s="10"/>
    </row>
    <row r="37" spans="1:13" ht="15.75" customHeight="1">
      <c r="A37" s="2"/>
      <c r="B37" s="14"/>
      <c r="C37" s="52" t="s">
        <v>134</v>
      </c>
      <c r="D37" s="1"/>
      <c r="E37" s="1"/>
      <c r="F37" s="4"/>
      <c r="G37" s="5"/>
      <c r="I37" s="15">
        <v>885322</v>
      </c>
      <c r="K37" s="15">
        <v>1003983</v>
      </c>
      <c r="M37" s="10"/>
    </row>
    <row r="38" spans="1:13" ht="15.75" customHeight="1">
      <c r="A38" s="2"/>
      <c r="B38" s="14"/>
      <c r="C38" s="52" t="s">
        <v>135</v>
      </c>
      <c r="D38" s="1"/>
      <c r="E38" s="1"/>
      <c r="F38" s="4"/>
      <c r="G38" s="5"/>
      <c r="I38" s="15">
        <v>4365</v>
      </c>
      <c r="K38" s="15">
        <v>7818</v>
      </c>
      <c r="M38" s="10"/>
    </row>
    <row r="39" spans="1:13" ht="15.75" customHeight="1">
      <c r="A39" s="2"/>
      <c r="B39" s="14"/>
      <c r="C39" s="52" t="s">
        <v>136</v>
      </c>
      <c r="D39" s="1"/>
      <c r="E39" s="1"/>
      <c r="F39" s="4"/>
      <c r="G39" s="5"/>
      <c r="M39" s="10"/>
    </row>
    <row r="40" spans="1:13" ht="15.75" customHeight="1">
      <c r="A40" s="2"/>
      <c r="B40" s="14"/>
      <c r="C40" s="52" t="s">
        <v>151</v>
      </c>
      <c r="D40" s="1"/>
      <c r="E40" s="1"/>
      <c r="F40" s="4"/>
      <c r="G40" s="5"/>
      <c r="M40" s="10"/>
    </row>
    <row r="41" spans="1:13" ht="15.75" customHeight="1">
      <c r="A41" s="2"/>
      <c r="B41" s="14"/>
      <c r="C41" s="52" t="s">
        <v>135</v>
      </c>
      <c r="D41" s="1"/>
      <c r="E41" s="1"/>
      <c r="F41" s="4"/>
      <c r="G41" s="5"/>
      <c r="I41" s="15">
        <v>26244</v>
      </c>
      <c r="K41" s="15">
        <v>64453</v>
      </c>
      <c r="M41" s="10"/>
    </row>
    <row r="42" spans="1:13" ht="15.75" customHeight="1">
      <c r="A42" s="2"/>
      <c r="B42" s="14"/>
      <c r="C42" s="52"/>
      <c r="D42" s="1"/>
      <c r="E42" s="1"/>
      <c r="F42" s="4"/>
      <c r="G42" s="5"/>
      <c r="M42" s="10"/>
    </row>
    <row r="43" spans="1:7" ht="15.75" customHeight="1">
      <c r="A43" s="2"/>
      <c r="B43" s="14"/>
      <c r="C43" s="1"/>
      <c r="D43" s="1"/>
      <c r="E43" s="1"/>
      <c r="F43" s="1"/>
      <c r="G43" s="5"/>
    </row>
    <row r="44" spans="1:7" ht="15.75" customHeight="1">
      <c r="A44" s="61" t="s">
        <v>143</v>
      </c>
      <c r="B44" s="3" t="s">
        <v>58</v>
      </c>
      <c r="C44" s="8"/>
      <c r="D44" s="9"/>
      <c r="E44" s="8"/>
      <c r="F44" s="8"/>
      <c r="G44" s="8"/>
    </row>
    <row r="45" spans="1:7" ht="15.75" customHeight="1">
      <c r="A45" s="28"/>
      <c r="B45" s="3"/>
      <c r="C45" s="8"/>
      <c r="D45" s="9"/>
      <c r="E45" s="8"/>
      <c r="F45" s="8"/>
      <c r="G45" s="8"/>
    </row>
    <row r="46" spans="1:11" ht="15.75" customHeight="1">
      <c r="A46" s="28"/>
      <c r="B46" s="312" t="s">
        <v>73</v>
      </c>
      <c r="C46" s="312"/>
      <c r="D46" s="312"/>
      <c r="E46" s="312"/>
      <c r="F46" s="312"/>
      <c r="G46" s="312"/>
      <c r="H46" s="312"/>
      <c r="I46" s="312"/>
      <c r="J46" s="312"/>
      <c r="K46" s="312"/>
    </row>
    <row r="47" spans="1:11" ht="15.75" customHeight="1">
      <c r="A47" s="29"/>
      <c r="B47" s="312"/>
      <c r="C47" s="312"/>
      <c r="D47" s="312"/>
      <c r="E47" s="312"/>
      <c r="F47" s="312"/>
      <c r="G47" s="312"/>
      <c r="H47" s="312"/>
      <c r="I47" s="312"/>
      <c r="J47" s="312"/>
      <c r="K47" s="312"/>
    </row>
    <row r="48" spans="1:11" ht="15.75" customHeight="1">
      <c r="A48" s="29"/>
      <c r="B48" s="60"/>
      <c r="C48" s="60"/>
      <c r="D48" s="60"/>
      <c r="E48" s="60"/>
      <c r="F48" s="60"/>
      <c r="G48" s="60"/>
      <c r="H48" s="60"/>
      <c r="I48" s="60"/>
      <c r="J48" s="60"/>
      <c r="K48" s="60"/>
    </row>
    <row r="49" spans="1:11" ht="15.75" customHeight="1">
      <c r="A49" s="29"/>
      <c r="B49" s="60"/>
      <c r="C49" s="60"/>
      <c r="D49" s="60"/>
      <c r="E49" s="60"/>
      <c r="F49" s="60"/>
      <c r="G49" s="60"/>
      <c r="H49" s="60"/>
      <c r="I49" s="60"/>
      <c r="J49" s="60"/>
      <c r="K49" s="60"/>
    </row>
    <row r="50" spans="1:11" ht="15.75" customHeight="1">
      <c r="A50" s="29"/>
      <c r="B50" s="60"/>
      <c r="C50" s="60"/>
      <c r="D50" s="60"/>
      <c r="E50" s="60"/>
      <c r="F50" s="60"/>
      <c r="G50" s="60"/>
      <c r="H50" s="60"/>
      <c r="I50" s="60"/>
      <c r="J50" s="60"/>
      <c r="K50" s="60"/>
    </row>
    <row r="51" spans="1:7" ht="15.75" customHeight="1">
      <c r="A51" s="2"/>
      <c r="B51" s="1"/>
      <c r="C51" s="1"/>
      <c r="D51" s="1"/>
      <c r="E51" s="1"/>
      <c r="F51" s="1"/>
      <c r="G51" s="1"/>
    </row>
    <row r="52" spans="1:7" ht="15.75" customHeight="1">
      <c r="A52" s="2"/>
      <c r="B52" s="1"/>
      <c r="C52" s="1"/>
      <c r="D52" s="1"/>
      <c r="E52" s="1"/>
      <c r="F52" s="1"/>
      <c r="G52" s="1"/>
    </row>
    <row r="53" spans="1:11" ht="15.75" customHeight="1">
      <c r="A53" s="2"/>
      <c r="B53" s="4" t="s">
        <v>66</v>
      </c>
      <c r="C53" s="4"/>
      <c r="D53" s="1"/>
      <c r="E53" s="54"/>
      <c r="F53" s="1"/>
      <c r="G53" s="4" t="s">
        <v>34</v>
      </c>
      <c r="K53" s="4" t="s">
        <v>34</v>
      </c>
    </row>
  </sheetData>
  <sheetProtection/>
  <mergeCells count="4">
    <mergeCell ref="B18:K23"/>
    <mergeCell ref="B25:K26"/>
    <mergeCell ref="B46:K47"/>
    <mergeCell ref="B13:K15"/>
  </mergeCells>
  <printOptions horizontalCentered="1"/>
  <pageMargins left="0.7" right="0.35" top="0.7" bottom="0.25" header="0" footer="0"/>
  <pageSetup fitToHeight="1" fitToWidth="1" horizontalDpi="1200" verticalDpi="1200" orientation="portrait" scale="88" r:id="rId1"/>
</worksheet>
</file>

<file path=xl/worksheets/sheet8.xml><?xml version="1.0" encoding="utf-8"?>
<worksheet xmlns="http://schemas.openxmlformats.org/spreadsheetml/2006/main" xmlns:r="http://schemas.openxmlformats.org/officeDocument/2006/relationships">
  <sheetPr>
    <pageSetUpPr fitToPage="1"/>
  </sheetPr>
  <dimension ref="A1:M58"/>
  <sheetViews>
    <sheetView zoomScalePageLayoutView="0" workbookViewId="0" topLeftCell="A16">
      <selection activeCell="B42" sqref="B42"/>
    </sheetView>
  </sheetViews>
  <sheetFormatPr defaultColWidth="9.140625" defaultRowHeight="12.75"/>
  <cols>
    <col min="1" max="1" width="47.28125" style="0" customWidth="1"/>
    <col min="2" max="2" width="14.00390625" style="0" customWidth="1"/>
    <col min="3" max="3" width="2.28125" style="0" customWidth="1"/>
    <col min="4" max="4" width="14.7109375" style="0" customWidth="1"/>
    <col min="5" max="5" width="2.8515625" style="0" customWidth="1"/>
    <col min="6" max="6" width="13.140625" style="0" customWidth="1"/>
    <col min="7" max="7" width="10.28125" style="0" bestFit="1" customWidth="1"/>
    <col min="8" max="8" width="9.8515625" style="0" bestFit="1" customWidth="1"/>
    <col min="9" max="9" width="12.8515625" style="0" bestFit="1" customWidth="1"/>
    <col min="13" max="13" width="14.00390625" style="0" bestFit="1" customWidth="1"/>
  </cols>
  <sheetData>
    <row r="1" spans="1:6" ht="15.75">
      <c r="A1" s="34" t="s">
        <v>3</v>
      </c>
      <c r="B1" s="35"/>
      <c r="C1" s="35"/>
      <c r="D1" s="35"/>
      <c r="E1" s="35"/>
      <c r="F1" s="35"/>
    </row>
    <row r="2" spans="1:6" ht="12.75">
      <c r="A2" s="36" t="e">
        <f>+Notes!#REF!</f>
        <v>#REF!</v>
      </c>
      <c r="B2" s="35"/>
      <c r="C2" s="35"/>
      <c r="D2" s="35"/>
      <c r="E2" s="35"/>
      <c r="F2" s="35"/>
    </row>
    <row r="3" spans="1:6" ht="12.75">
      <c r="A3" s="35"/>
      <c r="B3" s="35"/>
      <c r="C3" s="35"/>
      <c r="D3" s="35"/>
      <c r="E3" s="35"/>
      <c r="F3" s="35"/>
    </row>
    <row r="4" spans="1:6" ht="12.75">
      <c r="A4" s="36" t="s">
        <v>31</v>
      </c>
      <c r="B4" s="35"/>
      <c r="C4" s="35"/>
      <c r="D4" s="35"/>
      <c r="E4" s="35"/>
      <c r="F4" s="35"/>
    </row>
    <row r="5" spans="1:6" ht="12.75">
      <c r="A5" s="35"/>
      <c r="B5" s="35"/>
      <c r="C5" s="35"/>
      <c r="D5" s="35"/>
      <c r="E5" s="35"/>
      <c r="F5" s="35"/>
    </row>
    <row r="6" spans="1:6" ht="12.75">
      <c r="A6" s="36" t="s">
        <v>80</v>
      </c>
      <c r="B6" s="37">
        <v>40999</v>
      </c>
      <c r="C6" s="36"/>
      <c r="D6" s="37">
        <v>41244</v>
      </c>
      <c r="E6" s="36"/>
      <c r="F6" s="36" t="s">
        <v>81</v>
      </c>
    </row>
    <row r="7" spans="1:6" ht="12.75">
      <c r="A7" s="36"/>
      <c r="B7" s="35"/>
      <c r="C7" s="35"/>
      <c r="D7" s="35"/>
      <c r="E7" s="35"/>
      <c r="F7" s="35"/>
    </row>
    <row r="8" spans="1:6" ht="12.75">
      <c r="A8" s="36" t="s">
        <v>82</v>
      </c>
      <c r="B8" s="35"/>
      <c r="C8" s="35"/>
      <c r="D8" s="35"/>
      <c r="E8" s="35"/>
      <c r="F8" s="35"/>
    </row>
    <row r="9" spans="1:6" ht="12.75">
      <c r="A9" s="35" t="s">
        <v>83</v>
      </c>
      <c r="B9" s="38">
        <v>0</v>
      </c>
      <c r="C9" s="38"/>
      <c r="D9" s="38">
        <f>'BS'!L12</f>
        <v>0</v>
      </c>
      <c r="E9" s="38"/>
      <c r="F9" s="39">
        <f>D9-B9</f>
        <v>0</v>
      </c>
    </row>
    <row r="10" spans="1:6" ht="12.75">
      <c r="A10" s="35" t="s">
        <v>84</v>
      </c>
      <c r="B10" s="38">
        <v>0</v>
      </c>
      <c r="C10" s="38"/>
      <c r="D10" s="38">
        <v>0</v>
      </c>
      <c r="E10" s="38"/>
      <c r="F10" s="39">
        <f>D10-B10</f>
        <v>0</v>
      </c>
    </row>
    <row r="11" spans="1:6" ht="12.75">
      <c r="A11" s="35" t="s">
        <v>85</v>
      </c>
      <c r="B11" s="38">
        <v>0</v>
      </c>
      <c r="C11" s="38"/>
      <c r="D11" s="38">
        <v>0</v>
      </c>
      <c r="E11" s="38"/>
      <c r="F11" s="39">
        <f>D11-B11</f>
        <v>0</v>
      </c>
    </row>
    <row r="12" spans="1:6" ht="13.5" thickBot="1">
      <c r="A12" s="35"/>
      <c r="B12" s="40">
        <f>SUM(B9:B11)</f>
        <v>0</v>
      </c>
      <c r="C12" s="38"/>
      <c r="D12" s="40">
        <f>SUM(D9:D11)</f>
        <v>0</v>
      </c>
      <c r="E12" s="38"/>
      <c r="F12" s="41">
        <f>SUM(F9:F11)</f>
        <v>0</v>
      </c>
    </row>
    <row r="13" spans="1:6" ht="13.5" thickTop="1">
      <c r="A13" s="35"/>
      <c r="B13" s="38"/>
      <c r="C13" s="38"/>
      <c r="D13" s="38"/>
      <c r="E13" s="38"/>
      <c r="F13" s="39"/>
    </row>
    <row r="14" spans="1:6" ht="12.75">
      <c r="A14" s="36" t="s">
        <v>18</v>
      </c>
      <c r="B14" s="42">
        <f>+Notes!I59</f>
        <v>1176214</v>
      </c>
      <c r="C14" s="42"/>
      <c r="D14" s="42">
        <f>+Notes!K59</f>
        <v>1121906</v>
      </c>
      <c r="E14" s="42"/>
      <c r="F14" s="43">
        <f>D14-B14</f>
        <v>-54308</v>
      </c>
    </row>
    <row r="15" spans="1:6" ht="12.75">
      <c r="A15" s="35"/>
      <c r="B15" s="276"/>
      <c r="C15" s="38"/>
      <c r="D15" s="38"/>
      <c r="E15" s="38"/>
      <c r="F15" s="43"/>
    </row>
    <row r="16" spans="1:6" ht="12.75">
      <c r="A16" s="36" t="s">
        <v>106</v>
      </c>
      <c r="B16" s="38"/>
      <c r="C16" s="38"/>
      <c r="D16" s="38"/>
      <c r="E16" s="38"/>
      <c r="F16" s="39"/>
    </row>
    <row r="17" spans="1:6" ht="12.75">
      <c r="A17" s="35" t="s">
        <v>1</v>
      </c>
      <c r="B17" s="38">
        <f>+'BS'!J17</f>
        <v>171683</v>
      </c>
      <c r="C17" s="38"/>
      <c r="D17" s="38">
        <f>+'BS'!L17</f>
        <v>182009</v>
      </c>
      <c r="E17" s="38"/>
      <c r="F17" s="39">
        <f>D17-B17</f>
        <v>10326</v>
      </c>
    </row>
    <row r="18" spans="1:6" ht="12.75">
      <c r="A18" s="44" t="s">
        <v>105</v>
      </c>
      <c r="B18" s="70">
        <v>0</v>
      </c>
      <c r="C18" s="38"/>
      <c r="D18" s="70">
        <v>0</v>
      </c>
      <c r="E18" s="38"/>
      <c r="F18" s="39">
        <f>D18-B18</f>
        <v>0</v>
      </c>
    </row>
    <row r="19" spans="1:6" ht="12.75">
      <c r="A19" s="44" t="s">
        <v>86</v>
      </c>
      <c r="B19" s="70">
        <v>0</v>
      </c>
      <c r="C19" s="39"/>
      <c r="D19" s="70">
        <v>0</v>
      </c>
      <c r="E19" s="38"/>
      <c r="F19" s="39">
        <v>0</v>
      </c>
    </row>
    <row r="20" spans="1:6" ht="13.5" thickBot="1">
      <c r="A20" s="35"/>
      <c r="B20" s="40">
        <f>+B17-B19</f>
        <v>171683</v>
      </c>
      <c r="C20" s="38"/>
      <c r="D20" s="40">
        <f>+D17-D19</f>
        <v>182009</v>
      </c>
      <c r="E20" s="38"/>
      <c r="F20" s="41">
        <f>+D20-B20</f>
        <v>10326</v>
      </c>
    </row>
    <row r="21" spans="1:6" ht="13.5" thickTop="1">
      <c r="A21" s="35"/>
      <c r="B21" s="38"/>
      <c r="C21" s="38"/>
      <c r="D21" s="38"/>
      <c r="E21" s="38"/>
      <c r="F21" s="39"/>
    </row>
    <row r="22" spans="1:6" ht="12.75">
      <c r="A22" s="36" t="s">
        <v>87</v>
      </c>
      <c r="B22" s="38"/>
      <c r="C22" s="38"/>
      <c r="D22" s="38"/>
      <c r="E22" s="38"/>
      <c r="F22" s="39"/>
    </row>
    <row r="23" spans="1:6" ht="12.75">
      <c r="A23" s="35"/>
      <c r="B23" s="38"/>
      <c r="C23" s="38"/>
      <c r="D23" s="38"/>
      <c r="E23" s="38"/>
      <c r="F23" s="39"/>
    </row>
    <row r="24" spans="1:6" ht="12.75">
      <c r="A24" s="44" t="s">
        <v>2</v>
      </c>
      <c r="B24" s="45">
        <f>'BS'!J22</f>
        <v>13180</v>
      </c>
      <c r="C24" s="45"/>
      <c r="D24" s="45">
        <f>+'BS'!L22</f>
        <v>6218</v>
      </c>
      <c r="E24" s="45"/>
      <c r="F24" s="46">
        <f>B24-D24</f>
        <v>6962</v>
      </c>
    </row>
    <row r="25" spans="1:6" ht="12.75">
      <c r="A25" s="44"/>
      <c r="B25" s="45"/>
      <c r="C25" s="45"/>
      <c r="D25" s="45"/>
      <c r="E25" s="45"/>
      <c r="F25" s="46"/>
    </row>
    <row r="26" spans="1:6" ht="12.75">
      <c r="A26" s="35" t="s">
        <v>88</v>
      </c>
      <c r="B26" s="45">
        <v>0</v>
      </c>
      <c r="C26" s="38"/>
      <c r="D26" s="45">
        <v>0</v>
      </c>
      <c r="E26" s="38"/>
      <c r="F26" s="46">
        <f>B26-D26</f>
        <v>0</v>
      </c>
    </row>
    <row r="27" spans="1:13" ht="12.75">
      <c r="A27" s="35"/>
      <c r="B27" s="45"/>
      <c r="C27" s="38"/>
      <c r="D27" s="45"/>
      <c r="E27" s="38"/>
      <c r="F27" s="46"/>
      <c r="M27" s="71">
        <v>50000000</v>
      </c>
    </row>
    <row r="28" spans="1:13" ht="12.75">
      <c r="A28" s="35" t="s">
        <v>89</v>
      </c>
      <c r="B28" s="45">
        <f>'BS'!J24</f>
        <v>4637554</v>
      </c>
      <c r="C28" s="38"/>
      <c r="D28" s="45">
        <f>+'BS'!L24</f>
        <v>4599756</v>
      </c>
      <c r="E28" s="38"/>
      <c r="F28" s="46">
        <f>B28-D28</f>
        <v>37798</v>
      </c>
      <c r="M28" s="71">
        <f>+M27*0.115</f>
        <v>5750000</v>
      </c>
    </row>
    <row r="29" spans="1:13" ht="12.75">
      <c r="A29" s="35"/>
      <c r="B29" s="45"/>
      <c r="C29" s="38"/>
      <c r="D29" s="45"/>
      <c r="E29" s="38"/>
      <c r="F29" s="46"/>
      <c r="I29">
        <f>7597-4832</f>
        <v>2765</v>
      </c>
      <c r="M29" s="71">
        <f>+M28/12</f>
        <v>479166.6666666667</v>
      </c>
    </row>
    <row r="30" spans="1:8" ht="12.75">
      <c r="A30" s="35" t="s">
        <v>21</v>
      </c>
      <c r="B30" s="45">
        <f>+'BS'!J28</f>
        <v>109938</v>
      </c>
      <c r="C30" s="38"/>
      <c r="D30" s="45">
        <f>+'BS'!L28</f>
        <v>98496</v>
      </c>
      <c r="E30" s="38"/>
      <c r="F30" s="46">
        <f>B30-D30</f>
        <v>11442</v>
      </c>
      <c r="H30" s="68"/>
    </row>
    <row r="31" spans="1:6" ht="12.75">
      <c r="A31" s="35" t="s">
        <v>216</v>
      </c>
      <c r="B31" s="51">
        <v>-4832</v>
      </c>
      <c r="C31" s="38"/>
      <c r="D31" s="51">
        <v>-7597</v>
      </c>
      <c r="E31" s="38"/>
      <c r="F31" s="46">
        <f>+B31-D31</f>
        <v>2765</v>
      </c>
    </row>
    <row r="32" spans="1:8" ht="13.5" thickBot="1">
      <c r="A32" s="35"/>
      <c r="B32" s="40">
        <f>SUM(B30:B31)</f>
        <v>105106</v>
      </c>
      <c r="C32" s="38"/>
      <c r="D32" s="40">
        <f>SUM(D30:D31)</f>
        <v>90899</v>
      </c>
      <c r="E32" s="38"/>
      <c r="F32" s="69">
        <f>SUM(F30:F31)</f>
        <v>14207</v>
      </c>
      <c r="H32" s="67"/>
    </row>
    <row r="33" spans="1:6" ht="13.5" thickTop="1">
      <c r="A33" s="35"/>
      <c r="B33" s="38"/>
      <c r="C33" s="38"/>
      <c r="D33" s="38"/>
      <c r="E33" s="38"/>
      <c r="F33" s="39"/>
    </row>
    <row r="34" spans="1:9" ht="12.75">
      <c r="A34" s="36" t="s">
        <v>90</v>
      </c>
      <c r="B34" s="38"/>
      <c r="C34" s="38"/>
      <c r="D34" s="38"/>
      <c r="E34" s="38"/>
      <c r="F34" s="39"/>
      <c r="I34" s="277">
        <v>6881210.719999999</v>
      </c>
    </row>
    <row r="35" spans="1:9" ht="12.75">
      <c r="A35" s="35" t="s">
        <v>91</v>
      </c>
      <c r="B35" s="295">
        <v>7597</v>
      </c>
      <c r="C35" s="38"/>
      <c r="D35" s="38"/>
      <c r="E35" s="38"/>
      <c r="F35" s="39"/>
      <c r="I35" s="277"/>
    </row>
    <row r="36" spans="1:9" ht="12.75">
      <c r="A36" s="35" t="s">
        <v>92</v>
      </c>
      <c r="B36" s="295">
        <f>+'P&amp;L'!I42</f>
        <v>3295</v>
      </c>
      <c r="C36" s="38"/>
      <c r="D36" s="38"/>
      <c r="E36" s="38"/>
      <c r="F36" s="39"/>
      <c r="I36" s="277">
        <v>10892</v>
      </c>
    </row>
    <row r="37" spans="1:9" ht="12.75">
      <c r="A37" s="35" t="s">
        <v>93</v>
      </c>
      <c r="B37" s="296">
        <v>4832</v>
      </c>
      <c r="C37" s="38"/>
      <c r="D37" s="38"/>
      <c r="E37" s="38"/>
      <c r="F37" s="39"/>
      <c r="I37" s="68">
        <f>I36-6831</f>
        <v>4061</v>
      </c>
    </row>
    <row r="38" spans="1:6" ht="13.5" thickBot="1">
      <c r="A38" s="35"/>
      <c r="B38" s="41">
        <f>+B35+B36-B37</f>
        <v>6060</v>
      </c>
      <c r="C38" s="38"/>
      <c r="D38" s="38"/>
      <c r="E38" s="38"/>
      <c r="F38" s="39"/>
    </row>
    <row r="39" spans="1:6" ht="13.5" thickTop="1">
      <c r="A39" s="35"/>
      <c r="B39" s="38"/>
      <c r="C39" s="38"/>
      <c r="D39" s="38"/>
      <c r="E39" s="38"/>
      <c r="F39" s="39"/>
    </row>
    <row r="40" spans="1:9" ht="14.25">
      <c r="A40" s="36" t="s">
        <v>32</v>
      </c>
      <c r="B40" s="38"/>
      <c r="C40" s="38"/>
      <c r="D40" s="38"/>
      <c r="E40" s="38"/>
      <c r="F40" s="39"/>
      <c r="I40" s="63"/>
    </row>
    <row r="41" spans="1:9" ht="14.25">
      <c r="A41" s="35"/>
      <c r="B41" s="38"/>
      <c r="C41" s="38"/>
      <c r="D41" s="38"/>
      <c r="E41" s="38"/>
      <c r="F41" s="39"/>
      <c r="I41" s="64"/>
    </row>
    <row r="42" spans="1:9" ht="14.25">
      <c r="A42" s="35" t="s">
        <v>94</v>
      </c>
      <c r="B42" s="38">
        <f>+Notes!H26</f>
        <v>235000</v>
      </c>
      <c r="C42" s="38">
        <v>0</v>
      </c>
      <c r="D42" s="38">
        <f>+Notes!K26</f>
        <v>160000</v>
      </c>
      <c r="E42" s="38"/>
      <c r="F42" s="39">
        <f>D42-B42</f>
        <v>-75000</v>
      </c>
      <c r="I42" s="64"/>
    </row>
    <row r="43" spans="1:12" ht="14.25">
      <c r="A43" s="35" t="s">
        <v>95</v>
      </c>
      <c r="B43" s="38">
        <f>+Notes!F32</f>
        <v>99486</v>
      </c>
      <c r="C43" s="38"/>
      <c r="D43" s="38">
        <f>+Notes!I32</f>
        <v>104655</v>
      </c>
      <c r="E43" s="38"/>
      <c r="F43" s="39">
        <f>D43-B43</f>
        <v>5169</v>
      </c>
      <c r="I43" s="64"/>
      <c r="L43">
        <f>50000-48728</f>
        <v>1272</v>
      </c>
    </row>
    <row r="44" spans="1:9" ht="14.25">
      <c r="A44" s="35"/>
      <c r="B44" s="38"/>
      <c r="C44" s="38"/>
      <c r="D44" s="38"/>
      <c r="E44" s="38"/>
      <c r="F44" s="39"/>
      <c r="I44" s="65"/>
    </row>
    <row r="45" spans="1:9" ht="14.25">
      <c r="A45" s="36" t="s">
        <v>96</v>
      </c>
      <c r="B45" s="38"/>
      <c r="C45" s="38"/>
      <c r="D45" s="38"/>
      <c r="E45" s="38"/>
      <c r="F45" s="39"/>
      <c r="I45" s="59"/>
    </row>
    <row r="46" spans="1:6" ht="12.75">
      <c r="A46" s="35" t="s">
        <v>97</v>
      </c>
      <c r="B46" s="39">
        <v>0</v>
      </c>
      <c r="C46" s="38"/>
      <c r="D46" s="38"/>
      <c r="E46" s="38"/>
      <c r="F46" s="39"/>
    </row>
    <row r="47" spans="1:8" ht="12.75">
      <c r="A47" s="35" t="s">
        <v>98</v>
      </c>
      <c r="B47" s="48">
        <f>+G49-F49</f>
        <v>-1999</v>
      </c>
      <c r="C47" s="38"/>
      <c r="D47" s="38"/>
      <c r="E47" s="38"/>
      <c r="F47" s="39">
        <f>+'BS'!J15</f>
        <v>94531</v>
      </c>
      <c r="G47" s="71">
        <f>+'BS'!L15</f>
        <v>91156</v>
      </c>
      <c r="H47" s="72"/>
    </row>
    <row r="48" spans="1:8" ht="12.75">
      <c r="A48" s="35"/>
      <c r="B48" s="39">
        <f>SUM(B46:B47)</f>
        <v>-1999</v>
      </c>
      <c r="C48" s="38"/>
      <c r="D48" s="38"/>
      <c r="E48" s="38"/>
      <c r="F48" s="39">
        <f>+B50</f>
        <v>4545</v>
      </c>
      <c r="G48" s="67">
        <f>+B49</f>
        <v>3169</v>
      </c>
      <c r="H48" s="71"/>
    </row>
    <row r="49" spans="1:8" ht="12.75">
      <c r="A49" s="35" t="s">
        <v>99</v>
      </c>
      <c r="B49" s="38">
        <v>3169</v>
      </c>
      <c r="C49" s="38"/>
      <c r="D49" s="38"/>
      <c r="E49" s="38"/>
      <c r="F49" s="39">
        <f>+F47-F48</f>
        <v>89986</v>
      </c>
      <c r="G49" s="277">
        <f>+G47-G48</f>
        <v>87987</v>
      </c>
      <c r="H49" s="71">
        <f>+F49-G49</f>
        <v>1999</v>
      </c>
    </row>
    <row r="50" spans="1:8" ht="12.75">
      <c r="A50" s="35" t="s">
        <v>100</v>
      </c>
      <c r="B50" s="49">
        <v>4545</v>
      </c>
      <c r="C50" s="38"/>
      <c r="D50" s="38"/>
      <c r="E50" s="38"/>
      <c r="F50" s="39"/>
      <c r="H50" s="71">
        <f>+F48-G48</f>
        <v>1376</v>
      </c>
    </row>
    <row r="51" spans="1:8" ht="12.75">
      <c r="A51" s="35"/>
      <c r="B51" s="39">
        <f>B49-B50</f>
        <v>-1376</v>
      </c>
      <c r="C51" s="38"/>
      <c r="D51" s="38"/>
      <c r="E51" s="38"/>
      <c r="F51" s="39"/>
      <c r="H51" s="71">
        <f>+H50+H49</f>
        <v>3375</v>
      </c>
    </row>
    <row r="52" spans="1:8" ht="13.5" thickBot="1">
      <c r="A52" s="35"/>
      <c r="B52" s="50">
        <f>B51+B48</f>
        <v>-3375</v>
      </c>
      <c r="C52" s="38"/>
      <c r="D52" s="38"/>
      <c r="E52" s="38"/>
      <c r="F52" s="39"/>
      <c r="H52" s="71"/>
    </row>
    <row r="53" spans="1:8" ht="13.5" thickTop="1">
      <c r="A53" s="35"/>
      <c r="B53" s="38"/>
      <c r="C53" s="38"/>
      <c r="D53" s="38"/>
      <c r="E53" s="38"/>
      <c r="F53" s="39"/>
      <c r="H53" s="71"/>
    </row>
    <row r="54" spans="1:6" ht="12.75">
      <c r="A54" s="36" t="s">
        <v>101</v>
      </c>
      <c r="B54" s="38"/>
      <c r="C54" s="38"/>
      <c r="D54" s="38"/>
      <c r="E54" s="38"/>
      <c r="F54" s="39"/>
    </row>
    <row r="55" spans="1:8" ht="12.75">
      <c r="A55" s="35" t="s">
        <v>102</v>
      </c>
      <c r="B55" s="47">
        <v>0</v>
      </c>
      <c r="C55" s="38"/>
      <c r="D55" s="38"/>
      <c r="E55" s="38"/>
      <c r="F55" s="39"/>
      <c r="G55" s="277"/>
      <c r="H55" s="277"/>
    </row>
    <row r="56" spans="1:6" ht="12.75">
      <c r="A56" s="35" t="s">
        <v>103</v>
      </c>
      <c r="B56" s="47">
        <v>0</v>
      </c>
      <c r="C56" s="38"/>
      <c r="D56" s="38"/>
      <c r="E56" s="38"/>
      <c r="F56" s="39"/>
    </row>
    <row r="57" spans="1:6" ht="12.75">
      <c r="A57" s="35" t="s">
        <v>104</v>
      </c>
      <c r="B57" s="47">
        <v>0</v>
      </c>
      <c r="C57" s="38"/>
      <c r="D57" s="38"/>
      <c r="E57" s="38"/>
      <c r="F57" s="39"/>
    </row>
    <row r="58" spans="1:6" ht="13.5" thickBot="1">
      <c r="A58" s="35"/>
      <c r="B58" s="66">
        <f>B56-B55-B57</f>
        <v>0</v>
      </c>
      <c r="C58" s="38"/>
      <c r="D58" s="38"/>
      <c r="E58" s="38"/>
      <c r="F58" s="39"/>
    </row>
    <row r="59" ht="13.5" thickTop="1"/>
  </sheetData>
  <sheetProtection/>
  <printOptions/>
  <pageMargins left="0.75" right="0.75" top="1" bottom="1" header="0.5" footer="0.5"/>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Ajk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maaz</dc:creator>
  <cp:keywords/>
  <dc:description/>
  <cp:lastModifiedBy>Awais</cp:lastModifiedBy>
  <cp:lastPrinted>2013-04-16T12:16:42Z</cp:lastPrinted>
  <dcterms:created xsi:type="dcterms:W3CDTF">2007-01-15T19:42:59Z</dcterms:created>
  <dcterms:modified xsi:type="dcterms:W3CDTF">2013-10-11T14:16:54Z</dcterms:modified>
  <cp:category/>
  <cp:version/>
  <cp:contentType/>
  <cp:contentStatus/>
</cp:coreProperties>
</file>